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<sst xmlns="http://schemas.openxmlformats.org/spreadsheetml/2006/main" count="247" uniqueCount="175">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</sst>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mai\B1_2023_05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45077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292437</v>
          </cell>
          <cell r="H74">
            <v>526166</v>
          </cell>
          <cell r="I74">
            <v>-2149</v>
          </cell>
          <cell r="J74">
            <v>0</v>
          </cell>
        </row>
        <row r="77">
          <cell r="G77">
            <v>58125</v>
          </cell>
          <cell r="I77">
            <v>-4058</v>
          </cell>
        </row>
        <row r="78">
          <cell r="G78">
            <v>234311</v>
          </cell>
          <cell r="I78">
            <v>1909</v>
          </cell>
        </row>
        <row r="90">
          <cell r="E90">
            <v>0</v>
          </cell>
          <cell r="G90">
            <v>6897301</v>
          </cell>
          <cell r="H90">
            <v>830962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1964264</v>
          </cell>
          <cell r="H106">
            <v>0</v>
          </cell>
          <cell r="I106">
            <v>0</v>
          </cell>
          <cell r="J106">
            <v>826766</v>
          </cell>
        </row>
        <row r="110">
          <cell r="E110">
            <v>0</v>
          </cell>
          <cell r="G110">
            <v>10549</v>
          </cell>
          <cell r="H110">
            <v>-770</v>
          </cell>
          <cell r="I110">
            <v>-36</v>
          </cell>
          <cell r="J110">
            <v>-826766</v>
          </cell>
        </row>
        <row r="119">
          <cell r="E119">
            <v>0</v>
          </cell>
          <cell r="G119">
            <v>521462</v>
          </cell>
          <cell r="H119">
            <v>0</v>
          </cell>
          <cell r="I119">
            <v>-11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6830474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15206530</v>
          </cell>
          <cell r="H187">
            <v>0</v>
          </cell>
          <cell r="I187">
            <v>62818</v>
          </cell>
          <cell r="J187">
            <v>2701481</v>
          </cell>
        </row>
        <row r="190">
          <cell r="E190">
            <v>0</v>
          </cell>
          <cell r="G190">
            <v>1836314</v>
          </cell>
          <cell r="H190">
            <v>0</v>
          </cell>
          <cell r="I190">
            <v>10694</v>
          </cell>
          <cell r="J190">
            <v>236467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4503368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8523224</v>
          </cell>
          <cell r="H205">
            <v>-28231</v>
          </cell>
          <cell r="I205">
            <v>323871</v>
          </cell>
          <cell r="J205">
            <v>0</v>
          </cell>
        </row>
        <row r="223">
          <cell r="E223">
            <v>0</v>
          </cell>
          <cell r="G223">
            <v>643616</v>
          </cell>
          <cell r="H223">
            <v>0</v>
          </cell>
          <cell r="I223">
            <v>4457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618246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215353671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193713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22823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360831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180113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13239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100239781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272947120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11926223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12980</v>
          </cell>
          <cell r="H396">
            <v>462512</v>
          </cell>
          <cell r="I396">
            <v>-17755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54899627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H480">
            <v>3828641</v>
          </cell>
        </row>
        <row r="493">
          <cell r="G493">
            <v>-4564737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-17053</v>
          </cell>
          <cell r="H524">
            <v>43423</v>
          </cell>
          <cell r="I524">
            <v>-3798</v>
          </cell>
          <cell r="J524">
            <v>-5594</v>
          </cell>
        </row>
        <row r="531">
          <cell r="E531">
            <v>0</v>
          </cell>
          <cell r="G531">
            <v>46219132</v>
          </cell>
          <cell r="H531">
            <v>0</v>
          </cell>
          <cell r="I531">
            <v>0</v>
          </cell>
          <cell r="J531">
            <v>-47452717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79805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2579527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-2723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-7219534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-38891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-20504</v>
          </cell>
          <cell r="J578">
            <v>0</v>
          </cell>
        </row>
        <row r="579">
          <cell r="G579">
            <v>-210273</v>
          </cell>
          <cell r="I579">
            <v>0</v>
          </cell>
        </row>
        <row r="580">
          <cell r="G580">
            <v>0</v>
          </cell>
          <cell r="H580">
            <v>-307878</v>
          </cell>
          <cell r="I580">
            <v>26</v>
          </cell>
          <cell r="J580">
            <v>0</v>
          </cell>
        </row>
        <row r="581">
          <cell r="G581">
            <v>0</v>
          </cell>
          <cell r="H581">
            <v>13905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-14342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-745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285885</v>
          </cell>
          <cell r="H591">
            <v>-770843</v>
          </cell>
          <cell r="I591">
            <v>484958</v>
          </cell>
          <cell r="J591">
            <v>0</v>
          </cell>
        </row>
        <row r="594">
          <cell r="E594">
            <v>0</v>
          </cell>
          <cell r="G594">
            <v>550560</v>
          </cell>
          <cell r="H594">
            <v>-770843</v>
          </cell>
          <cell r="I594">
            <v>220283</v>
          </cell>
          <cell r="J594">
            <v>0</v>
          </cell>
        </row>
        <row r="605">
          <cell r="B605">
            <v>45083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O9" sqref="O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45077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17870649</v>
      </c>
      <c r="G22" s="103">
        <f t="shared" si="0"/>
        <v>16516487</v>
      </c>
      <c r="H22" s="104">
        <f t="shared" si="0"/>
        <v>1356358</v>
      </c>
      <c r="I22" s="104">
        <f t="shared" si="0"/>
        <v>-2196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17870649</v>
      </c>
      <c r="G25" s="128">
        <f aca="true" t="shared" si="2" ref="G25:M25">+G26+G30+G31+G32+G33</f>
        <v>16516487</v>
      </c>
      <c r="H25" s="129">
        <f>+H26+H30+H31+H32+H33</f>
        <v>1356358</v>
      </c>
      <c r="I25" s="129">
        <f>+I26+I30+I31+I32+I33</f>
        <v>-2196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816454</v>
      </c>
      <c r="G26" s="134">
        <f>'[1]OTCHET'!G74</f>
        <v>292437</v>
      </c>
      <c r="H26" s="135">
        <f>'[1]OTCHET'!H74</f>
        <v>526166</v>
      </c>
      <c r="I26" s="135">
        <f>'[1]OTCHET'!I74</f>
        <v>-2149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54067</v>
      </c>
      <c r="G28" s="149">
        <f>'[1]OTCHET'!G77</f>
        <v>58125</v>
      </c>
      <c r="H28" s="150">
        <f>'[1]OTCHET'!H77</f>
        <v>0</v>
      </c>
      <c r="I28" s="150">
        <f>'[1]OTCHET'!I77</f>
        <v>-4058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236220</v>
      </c>
      <c r="G29" s="157">
        <f>+'[1]OTCHET'!G78+'[1]OTCHET'!G79</f>
        <v>234311</v>
      </c>
      <c r="H29" s="158">
        <f>+'[1]OTCHET'!H78+'[1]OTCHET'!H79</f>
        <v>0</v>
      </c>
      <c r="I29" s="158">
        <f>+'[1]OTCHET'!I78+'[1]OTCHET'!I79</f>
        <v>1909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7728263</v>
      </c>
      <c r="G30" s="163">
        <f>'[1]OTCHET'!G90+'[1]OTCHET'!G93+'[1]OTCHET'!G94</f>
        <v>6897301</v>
      </c>
      <c r="H30" s="164">
        <f>'[1]OTCHET'!H90+'[1]OTCHET'!H93+'[1]OTCHET'!H94</f>
        <v>830962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2791030</v>
      </c>
      <c r="G31" s="169">
        <f>'[1]OTCHET'!G106</f>
        <v>1964264</v>
      </c>
      <c r="H31" s="170">
        <f>'[1]OTCHET'!H106</f>
        <v>0</v>
      </c>
      <c r="I31" s="170">
        <f>'[1]OTCHET'!I106</f>
        <v>0</v>
      </c>
      <c r="J31" s="171">
        <f>'[1]OTCHET'!J106</f>
        <v>826766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6534902</v>
      </c>
      <c r="G32" s="169">
        <f>'[1]OTCHET'!G110+'[1]OTCHET'!G119+'[1]OTCHET'!G135+'[1]OTCHET'!G136</f>
        <v>7362485</v>
      </c>
      <c r="H32" s="170">
        <f>'[1]OTCHET'!H110+'[1]OTCHET'!H119+'[1]OTCHET'!H135+'[1]OTCHET'!H136</f>
        <v>-770</v>
      </c>
      <c r="I32" s="170">
        <f>'[1]OTCHET'!I110+'[1]OTCHET'!I119+'[1]OTCHET'!I135+'[1]OTCHET'!I136</f>
        <v>-47</v>
      </c>
      <c r="J32" s="171">
        <f>'[1]OTCHET'!J110+'[1]OTCHET'!J119+'[1]OTCHET'!J135+'[1]OTCHET'!J136</f>
        <v>-826766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351007026</v>
      </c>
      <c r="G38" s="210">
        <f t="shared" si="3"/>
        <v>343192101</v>
      </c>
      <c r="H38" s="211">
        <f t="shared" si="3"/>
        <v>-28231</v>
      </c>
      <c r="I38" s="211">
        <f t="shared" si="3"/>
        <v>401840</v>
      </c>
      <c r="J38" s="212">
        <f t="shared" si="3"/>
        <v>7441316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24557672</v>
      </c>
      <c r="G39" s="222">
        <f t="shared" si="4"/>
        <v>17042844</v>
      </c>
      <c r="H39" s="223">
        <f t="shared" si="4"/>
        <v>0</v>
      </c>
      <c r="I39" s="223">
        <f t="shared" si="4"/>
        <v>73512</v>
      </c>
      <c r="J39" s="224">
        <f t="shared" si="4"/>
        <v>7441316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17970829</v>
      </c>
      <c r="G40" s="230">
        <f>'[1]OTCHET'!G187</f>
        <v>15206530</v>
      </c>
      <c r="H40" s="231">
        <f>'[1]OTCHET'!H187</f>
        <v>0</v>
      </c>
      <c r="I40" s="231">
        <f>'[1]OTCHET'!I187</f>
        <v>62818</v>
      </c>
      <c r="J40" s="232">
        <f>'[1]OTCHET'!J187</f>
        <v>2701481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2083475</v>
      </c>
      <c r="G41" s="238">
        <f>'[1]OTCHET'!G190</f>
        <v>1836314</v>
      </c>
      <c r="H41" s="239">
        <f>'[1]OTCHET'!H190</f>
        <v>0</v>
      </c>
      <c r="I41" s="239">
        <f>'[1]OTCHET'!I190</f>
        <v>10694</v>
      </c>
      <c r="J41" s="240">
        <f>'[1]OTCHET'!J190</f>
        <v>236467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4503368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4503368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9660650</v>
      </c>
      <c r="G43" s="251">
        <f>+'[1]OTCHET'!G205+'[1]OTCHET'!G223+'[1]OTCHET'!G271</f>
        <v>9360553</v>
      </c>
      <c r="H43" s="252">
        <f>+'[1]OTCHET'!H205+'[1]OTCHET'!H223+'[1]OTCHET'!H271</f>
        <v>-28231</v>
      </c>
      <c r="I43" s="252">
        <f>+'[1]OTCHET'!I205+'[1]OTCHET'!I223+'[1]OTCHET'!I271</f>
        <v>328328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618246</v>
      </c>
      <c r="G44" s="121">
        <f>+'[1]OTCHET'!G227+'[1]OTCHET'!G233+'[1]OTCHET'!G236+'[1]OTCHET'!G237+'[1]OTCHET'!G238+'[1]OTCHET'!G239+'[1]OTCHET'!G240</f>
        <v>618246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618246</v>
      </c>
      <c r="G45" s="257">
        <f>+'[1]OTCHET'!G236+'[1]OTCHET'!G237+'[1]OTCHET'!G238+'[1]OTCHET'!G239+'[1]OTCHET'!G243+'[1]OTCHET'!G244+'[1]OTCHET'!G248</f>
        <v>618246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215353671</v>
      </c>
      <c r="G48" s="163">
        <f>+'[1]OTCHET'!G265+'[1]OTCHET'!G269+'[1]OTCHET'!G270</f>
        <v>215353671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577006</v>
      </c>
      <c r="G49" s="169">
        <f>'[1]OTCHET'!G275+'[1]OTCHET'!G276+'[1]OTCHET'!G284+'[1]OTCHET'!G287</f>
        <v>577006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100239781</v>
      </c>
      <c r="G50" s="169">
        <f>+'[1]OTCHET'!G288</f>
        <v>100239781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340230707</v>
      </c>
      <c r="G56" s="294">
        <f t="shared" si="5"/>
        <v>284886323</v>
      </c>
      <c r="H56" s="295">
        <f t="shared" si="5"/>
        <v>462512</v>
      </c>
      <c r="I56" s="296">
        <f t="shared" si="5"/>
        <v>-17755</v>
      </c>
      <c r="J56" s="297">
        <f t="shared" si="5"/>
        <v>54899627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272947120</v>
      </c>
      <c r="G57" s="300">
        <f>+'[1]OTCHET'!G361+'[1]OTCHET'!G375+'[1]OTCHET'!G388</f>
        <v>272947120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12383960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11939203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462512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-17755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54899627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54899627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7094330</v>
      </c>
      <c r="G64" s="337">
        <f t="shared" si="6"/>
        <v>-41789291</v>
      </c>
      <c r="H64" s="338">
        <f t="shared" si="6"/>
        <v>1847101</v>
      </c>
      <c r="I64" s="338">
        <f t="shared" si="6"/>
        <v>-421791</v>
      </c>
      <c r="J64" s="339">
        <f t="shared" si="6"/>
        <v>47458311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-7094330</v>
      </c>
      <c r="G66" s="349">
        <f aca="true" t="shared" si="8" ref="G66:L66">SUM(+G68+G76+G77+G84+G85+G86+G89+G90+G91+G92+G93+G94+G95)</f>
        <v>41789291</v>
      </c>
      <c r="H66" s="350">
        <f>SUM(+H68+H76+H77+H84+H85+H86+H89+H90+H91+H92+H93+H94+H95)</f>
        <v>-1847101</v>
      </c>
      <c r="I66" s="350">
        <f>SUM(+I68+I76+I77+I84+I85+I86+I89+I90+I91+I92+I93+I94+I95)</f>
        <v>421791</v>
      </c>
      <c r="J66" s="351">
        <f>SUM(+J68+J76+J77+J84+J85+J86+J89+J90+J91+J92+J93+J94+J95)</f>
        <v>-47458311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-4565174</v>
      </c>
      <c r="G68" s="310">
        <f aca="true" t="shared" si="9" ref="G68:M68">SUM(G69:G75)</f>
        <v>-4564737</v>
      </c>
      <c r="H68" s="311">
        <f>SUM(H69:H75)</f>
        <v>-437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-4564737</v>
      </c>
      <c r="G70" s="376">
        <f>+'[1]OTCHET'!G484+'[1]OTCHET'!G485+'[1]OTCHET'!G488+'[1]OTCHET'!G489+'[1]OTCHET'!G492+'[1]OTCHET'!G493+'[1]OTCHET'!G494+'[1]OTCHET'!G496</f>
        <v>-4564737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13905</v>
      </c>
      <c r="G74" s="376">
        <f>+'[1]OTCHET'!G581+'[1]OTCHET'!G582</f>
        <v>0</v>
      </c>
      <c r="H74" s="377">
        <f>+'[1]OTCHET'!H581+'[1]OTCHET'!H582</f>
        <v>13905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-14342</v>
      </c>
      <c r="G75" s="383">
        <f>+'[1]OTCHET'!G583+'[1]OTCHET'!G584+'[1]OTCHET'!G585</f>
        <v>0</v>
      </c>
      <c r="H75" s="384">
        <f>+'[1]OTCHET'!H583+'[1]OTCHET'!H584+'[1]OTCHET'!H585</f>
        <v>-14342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3828641</v>
      </c>
      <c r="G77" s="310">
        <f aca="true" t="shared" si="10" ref="G77:M77">SUM(G78:G83)</f>
        <v>0</v>
      </c>
      <c r="H77" s="311">
        <f>SUM(H78:H83)</f>
        <v>3828641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3828641</v>
      </c>
      <c r="G83" s="383">
        <f>+'[1]OTCHET'!G480</f>
        <v>0</v>
      </c>
      <c r="H83" s="384">
        <f>+'[1]OTCHET'!H480</f>
        <v>3828641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96783</v>
      </c>
      <c r="G86" s="310">
        <f aca="true" t="shared" si="11" ref="G86:M86">+G87+G88</f>
        <v>62752</v>
      </c>
      <c r="H86" s="311">
        <f>+H87+H88</f>
        <v>43423</v>
      </c>
      <c r="I86" s="311">
        <f>+I87+I88</f>
        <v>-3798</v>
      </c>
      <c r="J86" s="312">
        <f>+J87+J88</f>
        <v>-5594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96783</v>
      </c>
      <c r="G88" s="383">
        <f>+'[1]OTCHET'!G521+'[1]OTCHET'!G524+'[1]OTCHET'!G544</f>
        <v>62752</v>
      </c>
      <c r="H88" s="384">
        <f>+'[1]OTCHET'!H521+'[1]OTCHET'!H524+'[1]OTCHET'!H544</f>
        <v>43423</v>
      </c>
      <c r="I88" s="384">
        <f>+'[1]OTCHET'!I521+'[1]OTCHET'!I524+'[1]OTCHET'!I544</f>
        <v>-3798</v>
      </c>
      <c r="J88" s="385">
        <f>+'[1]OTCHET'!J521+'[1]OTCHET'!J524+'[1]OTCHET'!J544</f>
        <v>-5594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-1233585</v>
      </c>
      <c r="G89" s="300">
        <f>'[1]OTCHET'!G531</f>
        <v>46219132</v>
      </c>
      <c r="H89" s="301">
        <f>'[1]OTCHET'!H531</f>
        <v>0</v>
      </c>
      <c r="I89" s="301">
        <f>'[1]OTCHET'!I531</f>
        <v>0</v>
      </c>
      <c r="J89" s="302">
        <f>'[1]OTCHET'!J531</f>
        <v>-47452717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2579527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2579527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-7491925</v>
      </c>
      <c r="G91" s="169">
        <f>+'[1]OTCHET'!G573+'[1]OTCHET'!G574+'[1]OTCHET'!G575+'[1]OTCHET'!G576+'[1]OTCHET'!G577+'[1]OTCHET'!G578+'[1]OTCHET'!G579</f>
        <v>-212996</v>
      </c>
      <c r="H91" s="170">
        <f>+'[1]OTCHET'!H573+'[1]OTCHET'!H574+'[1]OTCHET'!H575+'[1]OTCHET'!H576+'[1]OTCHET'!H577+'[1]OTCHET'!H578+'[1]OTCHET'!H579</f>
        <v>-7219534</v>
      </c>
      <c r="I91" s="170">
        <f>+'[1]OTCHET'!I573+'[1]OTCHET'!I574+'[1]OTCHET'!I575+'[1]OTCHET'!I576+'[1]OTCHET'!I577+'[1]OTCHET'!I578+'[1]OTCHET'!I579</f>
        <v>-59395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-307852</v>
      </c>
      <c r="G92" s="169">
        <f>+'[1]OTCHET'!G580</f>
        <v>0</v>
      </c>
      <c r="H92" s="170">
        <f>+'[1]OTCHET'!H580</f>
        <v>-307878</v>
      </c>
      <c r="I92" s="170">
        <f>+'[1]OTCHET'!I580</f>
        <v>26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-745</v>
      </c>
      <c r="G94" s="169">
        <f>+'[1]OTCHET'!G589+'[1]OTCHET'!G590</f>
        <v>-745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285885</v>
      </c>
      <c r="H95" s="122">
        <f>'[1]OTCHET'!H591</f>
        <v>-770843</v>
      </c>
      <c r="I95" s="122">
        <f>'[1]OTCHET'!I591</f>
        <v>484958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550560</v>
      </c>
      <c r="H96" s="398">
        <f>+'[1]OTCHET'!H594</f>
        <v>-770843</v>
      </c>
      <c r="I96" s="398">
        <f>+'[1]OTCHET'!I594</f>
        <v>220283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45083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2023-06-12T07:21:40Z</dcterms:modified>
  <cp:category/>
  <cp:version/>
  <cp:contentType/>
  <cp:contentStatus/>
</cp:coreProperties>
</file>