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oktomvri\internet\"/>
    </mc:Choice>
  </mc:AlternateContent>
  <bookViews>
    <workbookView xWindow="0" yWindow="0" windowWidth="20430" windowHeight="696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F48" i="1" s="1"/>
  <c r="G48" i="1"/>
  <c r="E48" i="1"/>
  <c r="J47" i="1"/>
  <c r="F47" i="1" s="1"/>
  <c r="I47" i="1"/>
  <c r="H47" i="1"/>
  <c r="G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E64" i="1" s="1"/>
  <c r="M22" i="1"/>
  <c r="M64" i="1" s="1"/>
  <c r="L22" i="1"/>
  <c r="L64" i="1" s="1"/>
  <c r="L65" i="1" s="1"/>
  <c r="K22" i="1"/>
  <c r="K64" i="1" s="1"/>
  <c r="K65" i="1" s="1"/>
  <c r="J22" i="1"/>
  <c r="J64" i="1" s="1"/>
  <c r="H22" i="1"/>
  <c r="H64" i="1" s="1"/>
  <c r="F15" i="1"/>
  <c r="E15" i="1"/>
  <c r="F13" i="1"/>
  <c r="E13" i="1"/>
  <c r="B13" i="1"/>
  <c r="I11" i="1"/>
  <c r="H11" i="1"/>
  <c r="F11" i="1"/>
  <c r="B11" i="1"/>
  <c r="B8" i="1"/>
  <c r="J65" i="1" l="1"/>
  <c r="J105" i="1"/>
  <c r="E105" i="1"/>
  <c r="E65" i="1"/>
  <c r="F77" i="1"/>
  <c r="F39" i="1"/>
  <c r="F38" i="1" s="1"/>
  <c r="H65" i="1"/>
  <c r="H105" i="1"/>
  <c r="M65" i="1"/>
  <c r="I22" i="1"/>
  <c r="I64" i="1" s="1"/>
  <c r="F23" i="1"/>
  <c r="F22" i="1" s="1"/>
  <c r="F64" i="1" s="1"/>
  <c r="G25" i="1"/>
  <c r="G22" i="1" s="1"/>
  <c r="F26" i="1"/>
  <c r="F25" i="1" s="1"/>
  <c r="G68" i="1"/>
  <c r="F69" i="1"/>
  <c r="F68" i="1" s="1"/>
  <c r="F66" i="1" s="1"/>
  <c r="G56" i="1"/>
  <c r="G77" i="1"/>
  <c r="G86" i="1"/>
  <c r="F105" i="1" l="1"/>
  <c r="F65" i="1"/>
  <c r="G66" i="1"/>
  <c r="I105" i="1"/>
  <c r="I65" i="1"/>
  <c r="G64" i="1"/>
  <c r="G65" i="1" l="1"/>
  <c r="B105" i="1" s="1"/>
  <c r="G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<sst xmlns="http://schemas.openxmlformats.org/spreadsheetml/2006/main" count="247" uniqueCount="175">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</sst>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oktomvri/B1_2020_10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44135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2028263</v>
          </cell>
          <cell r="G74">
            <v>595986</v>
          </cell>
          <cell r="H74">
            <v>1211155</v>
          </cell>
          <cell r="I74">
            <v>5866</v>
          </cell>
          <cell r="J74">
            <v>0</v>
          </cell>
        </row>
        <row r="77">
          <cell r="E77">
            <v>374640</v>
          </cell>
          <cell r="G77">
            <v>229507</v>
          </cell>
          <cell r="I77">
            <v>1023</v>
          </cell>
        </row>
        <row r="78">
          <cell r="E78">
            <v>432360</v>
          </cell>
          <cell r="G78">
            <v>363733</v>
          </cell>
          <cell r="I78">
            <v>4843</v>
          </cell>
        </row>
        <row r="90">
          <cell r="E90">
            <v>25017400</v>
          </cell>
          <cell r="G90">
            <v>12990554</v>
          </cell>
          <cell r="H90">
            <v>406293</v>
          </cell>
          <cell r="I90">
            <v>0</v>
          </cell>
          <cell r="J90">
            <v>0</v>
          </cell>
        </row>
        <row r="94">
          <cell r="E94">
            <v>0</v>
          </cell>
          <cell r="G94">
            <v>0</v>
          </cell>
          <cell r="H94">
            <v>0</v>
          </cell>
          <cell r="I94">
            <v>0</v>
          </cell>
          <cell r="J94">
            <v>0</v>
          </cell>
        </row>
        <row r="108">
          <cell r="E108">
            <v>4169000</v>
          </cell>
          <cell r="G108">
            <v>2982373</v>
          </cell>
          <cell r="H108">
            <v>0</v>
          </cell>
          <cell r="I108">
            <v>21</v>
          </cell>
          <cell r="J108">
            <v>1048881</v>
          </cell>
        </row>
        <row r="112">
          <cell r="E112">
            <v>-1178528</v>
          </cell>
          <cell r="G112">
            <v>-80535</v>
          </cell>
          <cell r="H112">
            <v>54141</v>
          </cell>
          <cell r="I112">
            <v>2140</v>
          </cell>
          <cell r="J112">
            <v>-1048881</v>
          </cell>
        </row>
        <row r="121">
          <cell r="E121">
            <v>-6700000</v>
          </cell>
          <cell r="G121">
            <v>-7784685</v>
          </cell>
          <cell r="H121">
            <v>0</v>
          </cell>
          <cell r="I121">
            <v>0</v>
          </cell>
          <cell r="J121">
            <v>0</v>
          </cell>
        </row>
        <row r="125">
          <cell r="E125">
            <v>0</v>
          </cell>
          <cell r="G125">
            <v>23040</v>
          </cell>
          <cell r="H125">
            <v>0</v>
          </cell>
          <cell r="I125">
            <v>0</v>
          </cell>
          <cell r="J125">
            <v>0</v>
          </cell>
        </row>
        <row r="137">
          <cell r="E137">
            <v>34200000</v>
          </cell>
          <cell r="G137">
            <v>29017804</v>
          </cell>
        </row>
        <row r="139">
          <cell r="E139">
            <v>8800</v>
          </cell>
          <cell r="G139">
            <v>8950</v>
          </cell>
          <cell r="H139">
            <v>0</v>
          </cell>
          <cell r="I139">
            <v>0</v>
          </cell>
          <cell r="J139">
            <v>0</v>
          </cell>
        </row>
        <row r="142">
          <cell r="E142">
            <v>0</v>
          </cell>
          <cell r="G142">
            <v>0</v>
          </cell>
          <cell r="H142">
            <v>491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32303305</v>
          </cell>
          <cell r="G187">
            <v>21123500</v>
          </cell>
          <cell r="H187">
            <v>0</v>
          </cell>
          <cell r="I187">
            <v>145140</v>
          </cell>
          <cell r="J187">
            <v>4249041</v>
          </cell>
        </row>
        <row r="190">
          <cell r="E190">
            <v>3053718</v>
          </cell>
          <cell r="G190">
            <v>2099846</v>
          </cell>
          <cell r="H190">
            <v>0</v>
          </cell>
          <cell r="I190">
            <v>13577</v>
          </cell>
          <cell r="J190">
            <v>229152</v>
          </cell>
        </row>
        <row r="196">
          <cell r="E196">
            <v>8904564</v>
          </cell>
          <cell r="G196">
            <v>0</v>
          </cell>
          <cell r="H196">
            <v>0</v>
          </cell>
          <cell r="I196">
            <v>0</v>
          </cell>
          <cell r="J196">
            <v>6313053</v>
          </cell>
        </row>
        <row r="204">
          <cell r="E204">
            <v>0</v>
          </cell>
          <cell r="G204">
            <v>0</v>
          </cell>
          <cell r="H204">
            <v>0</v>
          </cell>
          <cell r="I204">
            <v>0</v>
          </cell>
          <cell r="J204">
            <v>0</v>
          </cell>
        </row>
        <row r="205">
          <cell r="E205">
            <v>27558522</v>
          </cell>
          <cell r="G205">
            <v>17441748</v>
          </cell>
          <cell r="H205">
            <v>-5787</v>
          </cell>
          <cell r="I205">
            <v>487186</v>
          </cell>
          <cell r="J205">
            <v>0</v>
          </cell>
        </row>
        <row r="223">
          <cell r="E223">
            <v>505400</v>
          </cell>
          <cell r="G223">
            <v>343972</v>
          </cell>
          <cell r="H223">
            <v>0</v>
          </cell>
          <cell r="I223">
            <v>13995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4945944</v>
          </cell>
          <cell r="G238">
            <v>3724681</v>
          </cell>
          <cell r="H238">
            <v>1221263</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231479234</v>
          </cell>
          <cell r="G265">
            <v>192973915</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1411985</v>
          </cell>
          <cell r="G271">
            <v>311883</v>
          </cell>
          <cell r="H271">
            <v>0</v>
          </cell>
          <cell r="I271">
            <v>0</v>
          </cell>
          <cell r="J271">
            <v>0</v>
          </cell>
        </row>
        <row r="272">
          <cell r="E272">
            <v>0</v>
          </cell>
          <cell r="G272">
            <v>0</v>
          </cell>
          <cell r="H272">
            <v>0</v>
          </cell>
          <cell r="I272">
            <v>0</v>
          </cell>
          <cell r="J272">
            <v>0</v>
          </cell>
        </row>
        <row r="275">
          <cell r="E275">
            <v>6252881</v>
          </cell>
          <cell r="G275">
            <v>1130445</v>
          </cell>
          <cell r="H275">
            <v>0</v>
          </cell>
          <cell r="I275">
            <v>0</v>
          </cell>
          <cell r="J275">
            <v>0</v>
          </cell>
        </row>
        <row r="276">
          <cell r="E276">
            <v>-45837409</v>
          </cell>
          <cell r="G276">
            <v>-51217458</v>
          </cell>
          <cell r="H276">
            <v>0</v>
          </cell>
          <cell r="I276">
            <v>0</v>
          </cell>
          <cell r="J276">
            <v>0</v>
          </cell>
        </row>
        <row r="284">
          <cell r="E284">
            <v>460900</v>
          </cell>
          <cell r="G284">
            <v>71204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18480789</v>
          </cell>
          <cell r="G375">
            <v>99849555</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61019862</v>
          </cell>
          <cell r="G391">
            <v>47269334</v>
          </cell>
          <cell r="H391">
            <v>0</v>
          </cell>
          <cell r="I391">
            <v>0</v>
          </cell>
          <cell r="J391">
            <v>0</v>
          </cell>
        </row>
        <row r="396">
          <cell r="E396">
            <v>-18756819</v>
          </cell>
          <cell r="G396">
            <v>1130116</v>
          </cell>
          <cell r="H396">
            <v>0</v>
          </cell>
          <cell r="I396">
            <v>-5318</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37987194</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80">
          <cell r="E480">
            <v>5448514</v>
          </cell>
          <cell r="H480">
            <v>5403220</v>
          </cell>
        </row>
        <row r="493">
          <cell r="E493">
            <v>-22372237</v>
          </cell>
          <cell r="G493">
            <v>-16923723</v>
          </cell>
          <cell r="H493">
            <v>-5448514</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-814288</v>
          </cell>
          <cell r="H524">
            <v>278277</v>
          </cell>
          <cell r="I524">
            <v>-7620</v>
          </cell>
          <cell r="J524">
            <v>-57523</v>
          </cell>
        </row>
        <row r="531">
          <cell r="E531">
            <v>0</v>
          </cell>
          <cell r="G531">
            <v>21304960</v>
          </cell>
          <cell r="H531">
            <v>0</v>
          </cell>
          <cell r="I531">
            <v>0</v>
          </cell>
          <cell r="J531">
            <v>-27136841</v>
          </cell>
        </row>
        <row r="536">
          <cell r="E536">
            <v>0</v>
          </cell>
          <cell r="G536">
            <v>0</v>
          </cell>
          <cell r="H536">
            <v>0</v>
          </cell>
          <cell r="I536">
            <v>0</v>
          </cell>
          <cell r="J536">
            <v>0</v>
          </cell>
        </row>
        <row r="544">
          <cell r="E544">
            <v>0</v>
          </cell>
          <cell r="G544">
            <v>49505</v>
          </cell>
          <cell r="H544">
            <v>0</v>
          </cell>
          <cell r="I544">
            <v>1227</v>
          </cell>
          <cell r="J544">
            <v>-1584</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-2602</v>
          </cell>
          <cell r="H573">
            <v>0</v>
          </cell>
          <cell r="I573">
            <v>0</v>
          </cell>
          <cell r="J573">
            <v>0</v>
          </cell>
        </row>
        <row r="574">
          <cell r="G574">
            <v>0</v>
          </cell>
          <cell r="H574">
            <v>-845603</v>
          </cell>
          <cell r="I574">
            <v>0</v>
          </cell>
          <cell r="J574">
            <v>0</v>
          </cell>
        </row>
        <row r="575">
          <cell r="H575">
            <v>0</v>
          </cell>
          <cell r="I575">
            <v>0</v>
          </cell>
          <cell r="J575">
            <v>0</v>
          </cell>
        </row>
        <row r="576">
          <cell r="G576">
            <v>0</v>
          </cell>
          <cell r="I576">
            <v>0</v>
          </cell>
          <cell r="J576">
            <v>0</v>
          </cell>
        </row>
        <row r="577">
          <cell r="G577">
            <v>0</v>
          </cell>
          <cell r="H577">
            <v>0</v>
          </cell>
          <cell r="I577">
            <v>-49964</v>
          </cell>
          <cell r="J577">
            <v>0</v>
          </cell>
        </row>
        <row r="578">
          <cell r="G578">
            <v>0</v>
          </cell>
          <cell r="H578">
            <v>0</v>
          </cell>
          <cell r="I578">
            <v>-47520</v>
          </cell>
          <cell r="J578">
            <v>0</v>
          </cell>
        </row>
        <row r="579">
          <cell r="G579">
            <v>-1755464</v>
          </cell>
          <cell r="I579">
            <v>0</v>
          </cell>
        </row>
        <row r="580">
          <cell r="G580">
            <v>0</v>
          </cell>
          <cell r="H580">
            <v>4</v>
          </cell>
          <cell r="I580">
            <v>-2168</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H584">
            <v>-108569</v>
          </cell>
          <cell r="I584">
            <v>0</v>
          </cell>
          <cell r="J584">
            <v>0</v>
          </cell>
        </row>
        <row r="585">
          <cell r="G585">
            <v>0</v>
          </cell>
          <cell r="J585">
            <v>0</v>
          </cell>
        </row>
        <row r="587">
          <cell r="H587">
            <v>0</v>
          </cell>
          <cell r="I587">
            <v>0</v>
          </cell>
          <cell r="J587">
            <v>0</v>
          </cell>
        </row>
        <row r="588">
          <cell r="H588">
            <v>0</v>
          </cell>
          <cell r="I588">
            <v>0</v>
          </cell>
          <cell r="J588">
            <v>0</v>
          </cell>
        </row>
        <row r="589">
          <cell r="G589">
            <v>-2143</v>
          </cell>
          <cell r="H589">
            <v>0</v>
          </cell>
          <cell r="I589">
            <v>0</v>
          </cell>
          <cell r="J589">
            <v>0</v>
          </cell>
        </row>
        <row r="590">
          <cell r="H590">
            <v>0</v>
          </cell>
          <cell r="I590">
            <v>0</v>
          </cell>
          <cell r="J590">
            <v>0</v>
          </cell>
        </row>
        <row r="591">
          <cell r="E591">
            <v>0</v>
          </cell>
          <cell r="G591">
            <v>144999</v>
          </cell>
          <cell r="H591">
            <v>-908233</v>
          </cell>
          <cell r="I591">
            <v>763234</v>
          </cell>
          <cell r="J591">
            <v>0</v>
          </cell>
        </row>
        <row r="594">
          <cell r="E594">
            <v>0</v>
          </cell>
          <cell r="G594">
            <v>706465</v>
          </cell>
          <cell r="H594">
            <v>-908233</v>
          </cell>
          <cell r="I594">
            <v>201768</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E105" workbookViewId="0">
      <selection activeCell="J112" sqref="J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44135</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57544935</v>
      </c>
      <c r="F22" s="102">
        <f t="shared" si="0"/>
        <v>39433594</v>
      </c>
      <c r="G22" s="103">
        <f t="shared" si="0"/>
        <v>37753487</v>
      </c>
      <c r="H22" s="104">
        <f t="shared" si="0"/>
        <v>1672080</v>
      </c>
      <c r="I22" s="104">
        <f t="shared" si="0"/>
        <v>8027</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57536135</v>
      </c>
      <c r="F25" s="127">
        <f>+F26+F30+F31+F32+F33</f>
        <v>39424153</v>
      </c>
      <c r="G25" s="128">
        <f t="shared" ref="G25:M25" si="2">+G26+G30+G31+G32+G33</f>
        <v>37744537</v>
      </c>
      <c r="H25" s="129">
        <f>+H26+H30+H31+H32+H33</f>
        <v>1671589</v>
      </c>
      <c r="I25" s="129">
        <f>+I26+I30+I31+I32+I33</f>
        <v>8027</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2028263</v>
      </c>
      <c r="F26" s="133">
        <f t="shared" si="1"/>
        <v>1813007</v>
      </c>
      <c r="G26" s="134">
        <f>[1]OTCHET!G74</f>
        <v>595986</v>
      </c>
      <c r="H26" s="135">
        <f>[1]OTCHET!H74</f>
        <v>1211155</v>
      </c>
      <c r="I26" s="135">
        <f>[1]OTCHET!I74</f>
        <v>5866</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374640</v>
      </c>
      <c r="F28" s="148">
        <f t="shared" si="1"/>
        <v>230530</v>
      </c>
      <c r="G28" s="149">
        <f>[1]OTCHET!G77</f>
        <v>229507</v>
      </c>
      <c r="H28" s="150">
        <f>[1]OTCHET!H77</f>
        <v>0</v>
      </c>
      <c r="I28" s="150">
        <f>[1]OTCHET!I77</f>
        <v>1023</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432360</v>
      </c>
      <c r="F29" s="156">
        <f t="shared" si="1"/>
        <v>368576</v>
      </c>
      <c r="G29" s="157">
        <f>+[1]OTCHET!G78+[1]OTCHET!G79</f>
        <v>363733</v>
      </c>
      <c r="H29" s="158">
        <f>+[1]OTCHET!H78+[1]OTCHET!H79</f>
        <v>0</v>
      </c>
      <c r="I29" s="158">
        <f>+[1]OTCHET!I78+[1]OTCHET!I79</f>
        <v>4843</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25017400</v>
      </c>
      <c r="F30" s="162">
        <f t="shared" si="1"/>
        <v>13396847</v>
      </c>
      <c r="G30" s="163">
        <f>[1]OTCHET!G90+[1]OTCHET!G93+[1]OTCHET!G94</f>
        <v>12990554</v>
      </c>
      <c r="H30" s="164">
        <f>[1]OTCHET!H90+[1]OTCHET!H93+[1]OTCHET!H94</f>
        <v>406293</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4169000</v>
      </c>
      <c r="F31" s="168">
        <f t="shared" si="1"/>
        <v>4031275</v>
      </c>
      <c r="G31" s="169">
        <f>[1]OTCHET!G108</f>
        <v>2982373</v>
      </c>
      <c r="H31" s="170">
        <f>[1]OTCHET!H108</f>
        <v>0</v>
      </c>
      <c r="I31" s="170">
        <f>[1]OTCHET!I108</f>
        <v>21</v>
      </c>
      <c r="J31" s="171">
        <f>[1]OTCHET!J108</f>
        <v>1048881</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26321472</v>
      </c>
      <c r="F32" s="168">
        <f t="shared" si="1"/>
        <v>20159984</v>
      </c>
      <c r="G32" s="169">
        <f>[1]OTCHET!G112+[1]OTCHET!G121+[1]OTCHET!G137+[1]OTCHET!G138</f>
        <v>21152584</v>
      </c>
      <c r="H32" s="170">
        <f>[1]OTCHET!H112+[1]OTCHET!H121+[1]OTCHET!H137+[1]OTCHET!H138</f>
        <v>54141</v>
      </c>
      <c r="I32" s="170">
        <f>[1]OTCHET!I112+[1]OTCHET!I121+[1]OTCHET!I137+[1]OTCHET!I138</f>
        <v>2140</v>
      </c>
      <c r="J32" s="171">
        <f>[1]OTCHET!J112+[1]OTCHET!J121+[1]OTCHET!J137+[1]OTCHET!J138</f>
        <v>-1048881</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23040</v>
      </c>
      <c r="G33" s="121">
        <f>[1]OTCHET!G125</f>
        <v>23040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8800</v>
      </c>
      <c r="F36" s="191">
        <f t="shared" si="1"/>
        <v>8950</v>
      </c>
      <c r="G36" s="192">
        <f>+[1]OTCHET!G139</f>
        <v>8950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491</v>
      </c>
      <c r="G37" s="200">
        <f>[1]OTCHET!G142+[1]OTCHET!G151+[1]OTCHET!G160</f>
        <v>0</v>
      </c>
      <c r="H37" s="201">
        <f>[1]OTCHET!H142+[1]OTCHET!H151+[1]OTCHET!H160</f>
        <v>491</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271039044</v>
      </c>
      <c r="F38" s="209">
        <f t="shared" si="3"/>
        <v>200670356</v>
      </c>
      <c r="G38" s="210">
        <f t="shared" si="3"/>
        <v>188003736</v>
      </c>
      <c r="H38" s="211">
        <f t="shared" si="3"/>
        <v>1215476</v>
      </c>
      <c r="I38" s="211">
        <f t="shared" si="3"/>
        <v>659898</v>
      </c>
      <c r="J38" s="212">
        <f t="shared" si="3"/>
        <v>10791246</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44261587</v>
      </c>
      <c r="F39" s="221">
        <f t="shared" si="4"/>
        <v>34173309</v>
      </c>
      <c r="G39" s="222">
        <f t="shared" si="4"/>
        <v>23223346</v>
      </c>
      <c r="H39" s="223">
        <f t="shared" si="4"/>
        <v>0</v>
      </c>
      <c r="I39" s="223">
        <f t="shared" si="4"/>
        <v>158717</v>
      </c>
      <c r="J39" s="224">
        <f t="shared" si="4"/>
        <v>10791246</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32303305</v>
      </c>
      <c r="F40" s="229">
        <f t="shared" si="1"/>
        <v>25517681</v>
      </c>
      <c r="G40" s="230">
        <f>[1]OTCHET!G187</f>
        <v>21123500</v>
      </c>
      <c r="H40" s="231">
        <f>[1]OTCHET!H187</f>
        <v>0</v>
      </c>
      <c r="I40" s="231">
        <f>[1]OTCHET!I187</f>
        <v>145140</v>
      </c>
      <c r="J40" s="232">
        <f>[1]OTCHET!J187</f>
        <v>4249041</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3053718</v>
      </c>
      <c r="F41" s="237">
        <f t="shared" si="1"/>
        <v>2342575</v>
      </c>
      <c r="G41" s="238">
        <f>[1]OTCHET!G190</f>
        <v>2099846</v>
      </c>
      <c r="H41" s="239">
        <f>[1]OTCHET!H190</f>
        <v>0</v>
      </c>
      <c r="I41" s="239">
        <f>[1]OTCHET!I190</f>
        <v>13577</v>
      </c>
      <c r="J41" s="240">
        <f>[1]OTCHET!J190</f>
        <v>229152</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8904564</v>
      </c>
      <c r="F42" s="244">
        <f t="shared" si="1"/>
        <v>6313053</v>
      </c>
      <c r="G42" s="245">
        <f>+[1]OTCHET!G196+[1]OTCHET!G204</f>
        <v>0</v>
      </c>
      <c r="H42" s="246">
        <f>+[1]OTCHET!H196+[1]OTCHET!H204</f>
        <v>0</v>
      </c>
      <c r="I42" s="246">
        <f>+[1]OTCHET!I196+[1]OTCHET!I204</f>
        <v>0</v>
      </c>
      <c r="J42" s="247">
        <f>+[1]OTCHET!J196+[1]OTCHET!J204</f>
        <v>6313053</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29475907</v>
      </c>
      <c r="F43" s="250">
        <f t="shared" si="1"/>
        <v>18592997</v>
      </c>
      <c r="G43" s="251">
        <f>+[1]OTCHET!G205+[1]OTCHET!G223+[1]OTCHET!G271</f>
        <v>18097603</v>
      </c>
      <c r="H43" s="252">
        <f>+[1]OTCHET!H205+[1]OTCHET!H223+[1]OTCHET!H271</f>
        <v>-5787</v>
      </c>
      <c r="I43" s="252">
        <f>+[1]OTCHET!I205+[1]OTCHET!I223+[1]OTCHET!I271</f>
        <v>501181</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4945944</v>
      </c>
      <c r="F44" s="120">
        <f t="shared" si="1"/>
        <v>4945944</v>
      </c>
      <c r="G44" s="121">
        <f>+[1]OTCHET!G227+[1]OTCHET!G233+[1]OTCHET!G236+[1]OTCHET!G237+[1]OTCHET!G238+[1]OTCHET!G239+[1]OTCHET!G240</f>
        <v>3724681</v>
      </c>
      <c r="H44" s="122">
        <f>+[1]OTCHET!H227+[1]OTCHET!H233+[1]OTCHET!H236+[1]OTCHET!H237+[1]OTCHET!H238+[1]OTCHET!H239+[1]OTCHET!H240</f>
        <v>1221263</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4945944</v>
      </c>
      <c r="F45" s="256">
        <f t="shared" si="1"/>
        <v>4945944</v>
      </c>
      <c r="G45" s="257">
        <f>+[1]OTCHET!G236+[1]OTCHET!G237+[1]OTCHET!G238+[1]OTCHET!G239+[1]OTCHET!G243+[1]OTCHET!G244+[1]OTCHET!G248</f>
        <v>3724681</v>
      </c>
      <c r="H45" s="258">
        <f>+[1]OTCHET!H236+[1]OTCHET!H237+[1]OTCHET!H238+[1]OTCHET!H239+[1]OTCHET!H243+[1]OTCHET!H244+[1]OTCHET!H248</f>
        <v>1221263</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231479234</v>
      </c>
      <c r="F48" s="168">
        <f t="shared" si="1"/>
        <v>192973915</v>
      </c>
      <c r="G48" s="163">
        <f>+[1]OTCHET!G265+[1]OTCHET!G269+[1]OTCHET!G270</f>
        <v>192973915</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-39123628</v>
      </c>
      <c r="F49" s="168">
        <f t="shared" si="1"/>
        <v>-50015809</v>
      </c>
      <c r="G49" s="169">
        <f>[1]OTCHET!G275+[1]OTCHET!G276+[1]OTCHET!G284+[1]OTCHET!G287</f>
        <v>-50015809</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60743832</v>
      </c>
      <c r="F56" s="293">
        <f t="shared" si="5"/>
        <v>186230881</v>
      </c>
      <c r="G56" s="294">
        <f t="shared" si="5"/>
        <v>148249005</v>
      </c>
      <c r="H56" s="295">
        <f t="shared" si="5"/>
        <v>0</v>
      </c>
      <c r="I56" s="296">
        <f t="shared" si="5"/>
        <v>-5318</v>
      </c>
      <c r="J56" s="297">
        <f t="shared" si="5"/>
        <v>37987194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18480789</v>
      </c>
      <c r="F57" s="299">
        <f t="shared" si="1"/>
        <v>99849555</v>
      </c>
      <c r="G57" s="300">
        <f>+[1]OTCHET!G361+[1]OTCHET!G375+[1]OTCHET!G388</f>
        <v>99849555</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42263043</v>
      </c>
      <c r="F58" s="304">
        <f t="shared" si="1"/>
        <v>48394132</v>
      </c>
      <c r="G58" s="305">
        <f>+[1]OTCHET!G383+[1]OTCHET!G391+[1]OTCHET!G396+[1]OTCHET!G399+[1]OTCHET!G402+[1]OTCHET!G405+[1]OTCHET!G406+[1]OTCHET!G409+[1]OTCHET!G422+[1]OTCHET!G423+[1]OTCHET!G424+[1]OTCHET!G425+[1]OTCHET!G426</f>
        <v>48399450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-5318</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37987194</v>
      </c>
      <c r="G62" s="200">
        <f>[1]OTCHET!G412</f>
        <v>0</v>
      </c>
      <c r="H62" s="201">
        <f>[1]OTCHET!H412</f>
        <v>0</v>
      </c>
      <c r="I62" s="201">
        <f>[1]OTCHET!I412</f>
        <v>0</v>
      </c>
      <c r="J62" s="202">
        <f>[1]OTCHET!J412</f>
        <v>37987194</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-152750277</v>
      </c>
      <c r="F64" s="336">
        <f t="shared" si="6"/>
        <v>24994119</v>
      </c>
      <c r="G64" s="337">
        <f t="shared" si="6"/>
        <v>-2001244</v>
      </c>
      <c r="H64" s="338">
        <f t="shared" si="6"/>
        <v>456604</v>
      </c>
      <c r="I64" s="338">
        <f t="shared" si="6"/>
        <v>-657189</v>
      </c>
      <c r="J64" s="339">
        <f t="shared" si="6"/>
        <v>27195948</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152750277</v>
      </c>
      <c r="F66" s="348">
        <f>SUM(+F68+F76+F77+F84+F85+F86+F89+F90+F91+F92+F93+F94+F95)</f>
        <v>-24994119</v>
      </c>
      <c r="G66" s="349">
        <f t="shared" ref="G66:L66" si="8">SUM(+G68+G76+G77+G84+G85+G86+G89+G90+G91+G92+G93+G94+G95)</f>
        <v>2001244</v>
      </c>
      <c r="H66" s="350">
        <f>SUM(+H68+H76+H77+H84+H85+H86+H89+H90+H91+H92+H93+H94+H95)</f>
        <v>-456604</v>
      </c>
      <c r="I66" s="350">
        <f>SUM(+I68+I76+I77+I84+I85+I86+I89+I90+I91+I92+I93+I94+I95)</f>
        <v>657189</v>
      </c>
      <c r="J66" s="351">
        <f>SUM(+J68+J76+J77+J84+J85+J86+J89+J90+J91+J92+J93+J94+J95)</f>
        <v>-27195948</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-22372237</v>
      </c>
      <c r="F68" s="309">
        <f>SUM(F69:F75)</f>
        <v>-22471716</v>
      </c>
      <c r="G68" s="310">
        <f t="shared" ref="G68:M68" si="9">SUM(G69:G75)</f>
        <v>-16923723</v>
      </c>
      <c r="H68" s="311">
        <f>SUM(H69:H75)</f>
        <v>-5547993</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-22372237</v>
      </c>
      <c r="F70" s="375">
        <f t="shared" si="1"/>
        <v>-22372237</v>
      </c>
      <c r="G70" s="376">
        <f>+[1]OTCHET!G484+[1]OTCHET!G485+[1]OTCHET!G488+[1]OTCHET!G489+[1]OTCHET!G492+[1]OTCHET!G493+[1]OTCHET!G494+[1]OTCHET!G496</f>
        <v>-16923723</v>
      </c>
      <c r="H70" s="377">
        <f>+[1]OTCHET!H484+[1]OTCHET!H485+[1]OTCHET!H488+[1]OTCHET!H489+[1]OTCHET!H492+[1]OTCHET!H493+[1]OTCHET!H494+[1]OTCHET!H496</f>
        <v>-5448514</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9090</v>
      </c>
      <c r="G74" s="376">
        <f>+[1]OTCHET!G581+[1]OTCHET!G582</f>
        <v>0</v>
      </c>
      <c r="H74" s="377">
        <f>+[1]OTCHET!H581+[1]OTCHET!H582</f>
        <v>9090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-108569</v>
      </c>
      <c r="G75" s="383">
        <f>+[1]OTCHET!G583+[1]OTCHET!G584+[1]OTCHET!G585</f>
        <v>0</v>
      </c>
      <c r="H75" s="384">
        <f>+[1]OTCHET!H583+[1]OTCHET!H584+[1]OTCHET!H585</f>
        <v>-108569</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175122514</v>
      </c>
      <c r="F77" s="309">
        <f>SUM(F78:F83)</f>
        <v>5403220</v>
      </c>
      <c r="G77" s="310">
        <f t="shared" ref="G77:M77" si="10">SUM(G78:G83)</f>
        <v>0</v>
      </c>
      <c r="H77" s="311">
        <f>SUM(H78:H83)</f>
        <v>5403220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169674000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5448514</v>
      </c>
      <c r="F83" s="382">
        <f t="shared" si="1"/>
        <v>5403220</v>
      </c>
      <c r="G83" s="383">
        <f>+[1]OTCHET!G480</f>
        <v>0</v>
      </c>
      <c r="H83" s="384">
        <f>+[1]OTCHET!H480</f>
        <v>5403220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-552006</v>
      </c>
      <c r="G86" s="310">
        <f t="shared" ref="G86:M86" si="11">+G87+G88</f>
        <v>-764783</v>
      </c>
      <c r="H86" s="311">
        <f>+H87+H88</f>
        <v>278277</v>
      </c>
      <c r="I86" s="311">
        <f>+I87+I88</f>
        <v>-6393</v>
      </c>
      <c r="J86" s="312">
        <f>+J87+J88</f>
        <v>-59107</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-552006</v>
      </c>
      <c r="G88" s="383">
        <f>+[1]OTCHET!G521+[1]OTCHET!G524+[1]OTCHET!G544</f>
        <v>-764783</v>
      </c>
      <c r="H88" s="384">
        <f>+[1]OTCHET!H521+[1]OTCHET!H524+[1]OTCHET!H544</f>
        <v>278277</v>
      </c>
      <c r="I88" s="384">
        <f>+[1]OTCHET!I521+[1]OTCHET!I524+[1]OTCHET!I544</f>
        <v>-6393</v>
      </c>
      <c r="J88" s="385">
        <f>+[1]OTCHET!J521+[1]OTCHET!J524+[1]OTCHET!J544</f>
        <v>-59107</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-5831881</v>
      </c>
      <c r="G89" s="300">
        <f>[1]OTCHET!G531</f>
        <v>21304960</v>
      </c>
      <c r="H89" s="301">
        <f>[1]OTCHET!H531</f>
        <v>0</v>
      </c>
      <c r="I89" s="301">
        <f>[1]OTCHET!I531</f>
        <v>0</v>
      </c>
      <c r="J89" s="302">
        <f>[1]OTCHET!J531</f>
        <v>-27136841</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1163724</v>
      </c>
      <c r="G90" s="305">
        <f>+[1]OTCHET!G567+[1]OTCHET!G568+[1]OTCHET!G569+[1]OTCHET!G570+[1]OTCHET!G571+[1]OTCHET!G572</f>
        <v>0</v>
      </c>
      <c r="H90" s="306">
        <f>+[1]OTCHET!H567+[1]OTCHET!H568+[1]OTCHET!H569+[1]OTCHET!H570+[1]OTCHET!H571+[1]OTCHET!H572</f>
        <v>1163724</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-2701153</v>
      </c>
      <c r="G91" s="169">
        <f>+[1]OTCHET!G573+[1]OTCHET!G574+[1]OTCHET!G575+[1]OTCHET!G576+[1]OTCHET!G577+[1]OTCHET!G578+[1]OTCHET!G579</f>
        <v>-1758066</v>
      </c>
      <c r="H91" s="170">
        <f>+[1]OTCHET!H573+[1]OTCHET!H574+[1]OTCHET!H575+[1]OTCHET!H576+[1]OTCHET!H577+[1]OTCHET!H578+[1]OTCHET!H579</f>
        <v>-845603</v>
      </c>
      <c r="I91" s="170">
        <f>+[1]OTCHET!I573+[1]OTCHET!I574+[1]OTCHET!I575+[1]OTCHET!I576+[1]OTCHET!I577+[1]OTCHET!I578+[1]OTCHET!I579</f>
        <v>-97484</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-2164</v>
      </c>
      <c r="G92" s="169">
        <f>+[1]OTCHET!G580</f>
        <v>0</v>
      </c>
      <c r="H92" s="170">
        <f>+[1]OTCHET!H580</f>
        <v>4</v>
      </c>
      <c r="I92" s="170">
        <f>+[1]OTCHET!I580</f>
        <v>-2168</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-2143</v>
      </c>
      <c r="G94" s="169">
        <f>+[1]OTCHET!G589+[1]OTCHET!G590</f>
        <v>-2143</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144999</v>
      </c>
      <c r="H95" s="122">
        <f>[1]OTCHET!H591</f>
        <v>-908233</v>
      </c>
      <c r="I95" s="122">
        <f>[1]OTCHET!I591</f>
        <v>763234</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706465</v>
      </c>
      <c r="H96" s="398">
        <f>+[1]OTCHET!H594</f>
        <v>-908233</v>
      </c>
      <c r="I96" s="398">
        <f>+[1]OTCHET!I594</f>
        <v>201768</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v>44141</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2020-11-11T13:02:46Z</dcterms:created>
  <dcterms:modified xsi:type="dcterms:W3CDTF">2020-11-11T13:16:28Z</dcterms:modified>
</cp:coreProperties>
</file>