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28.02.2017\За сайта\"/>
    </mc:Choice>
  </mc:AlternateContent>
  <bookViews>
    <workbookView xWindow="0" yWindow="0" windowWidth="21600" windowHeight="9735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_xlnm.Print_Area" localSheetId="0">'OTCHET-agregirani pokazateli'!$A$1:$M$112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H86" i="1"/>
  <c r="G86" i="1"/>
  <c r="F86" i="1" s="1"/>
  <c r="E86" i="1"/>
  <c r="J85" i="1"/>
  <c r="I85" i="1"/>
  <c r="I84" i="1" s="1"/>
  <c r="H85" i="1"/>
  <c r="G85" i="1"/>
  <c r="F85" i="1" s="1"/>
  <c r="F84" i="1" s="1"/>
  <c r="E85" i="1"/>
  <c r="E84" i="1" s="1"/>
  <c r="M84" i="1"/>
  <c r="L84" i="1"/>
  <c r="K84" i="1"/>
  <c r="J84" i="1"/>
  <c r="H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I80" i="1"/>
  <c r="H80" i="1"/>
  <c r="G80" i="1"/>
  <c r="F80" i="1"/>
  <c r="E80" i="1"/>
  <c r="F79" i="1"/>
  <c r="J78" i="1"/>
  <c r="I78" i="1"/>
  <c r="H78" i="1"/>
  <c r="G78" i="1"/>
  <c r="F78" i="1" s="1"/>
  <c r="E78" i="1"/>
  <c r="J77" i="1"/>
  <c r="I77" i="1"/>
  <c r="H77" i="1"/>
  <c r="G77" i="1"/>
  <c r="F77" i="1" s="1"/>
  <c r="E77" i="1"/>
  <c r="J76" i="1"/>
  <c r="I76" i="1"/>
  <c r="I75" i="1" s="1"/>
  <c r="H76" i="1"/>
  <c r="G76" i="1"/>
  <c r="F76" i="1" s="1"/>
  <c r="E76" i="1"/>
  <c r="E75" i="1" s="1"/>
  <c r="E64" i="1" s="1"/>
  <c r="M75" i="1"/>
  <c r="L75" i="1"/>
  <c r="K75" i="1"/>
  <c r="J75" i="1"/>
  <c r="H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J66" i="1" s="1"/>
  <c r="J64" i="1" s="1"/>
  <c r="I67" i="1"/>
  <c r="H67" i="1"/>
  <c r="H66" i="1" s="1"/>
  <c r="H64" i="1" s="1"/>
  <c r="G67" i="1"/>
  <c r="F67" i="1"/>
  <c r="F66" i="1" s="1"/>
  <c r="E67" i="1"/>
  <c r="M66" i="1"/>
  <c r="K66" i="1"/>
  <c r="I66" i="1"/>
  <c r="G66" i="1"/>
  <c r="E66" i="1"/>
  <c r="F65" i="1"/>
  <c r="M64" i="1"/>
  <c r="K64" i="1"/>
  <c r="J61" i="1"/>
  <c r="I61" i="1"/>
  <c r="H61" i="1"/>
  <c r="G61" i="1"/>
  <c r="F61" i="1"/>
  <c r="E61" i="1"/>
  <c r="J60" i="1"/>
  <c r="I60" i="1"/>
  <c r="H60" i="1"/>
  <c r="H54" i="1" s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H56" i="1"/>
  <c r="G56" i="1"/>
  <c r="F56" i="1" s="1"/>
  <c r="E56" i="1"/>
  <c r="J55" i="1"/>
  <c r="I55" i="1"/>
  <c r="H55" i="1"/>
  <c r="G55" i="1"/>
  <c r="E55" i="1"/>
  <c r="E54" i="1" s="1"/>
  <c r="M54" i="1"/>
  <c r="L54" i="1"/>
  <c r="K54" i="1"/>
  <c r="J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G39" i="1"/>
  <c r="F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H26" i="1"/>
  <c r="G26" i="1"/>
  <c r="E26" i="1"/>
  <c r="E25" i="1" s="1"/>
  <c r="M25" i="1"/>
  <c r="L25" i="1"/>
  <c r="K25" i="1"/>
  <c r="J25" i="1"/>
  <c r="H25" i="1"/>
  <c r="F24" i="1"/>
  <c r="J23" i="1"/>
  <c r="I23" i="1"/>
  <c r="H23" i="1"/>
  <c r="G23" i="1"/>
  <c r="E23" i="1"/>
  <c r="E22" i="1" s="1"/>
  <c r="E62" i="1" s="1"/>
  <c r="M22" i="1"/>
  <c r="M62" i="1" s="1"/>
  <c r="M63" i="1" s="1"/>
  <c r="L22" i="1"/>
  <c r="L62" i="1" s="1"/>
  <c r="L63" i="1" s="1"/>
  <c r="K22" i="1"/>
  <c r="K62" i="1" s="1"/>
  <c r="K63" i="1" s="1"/>
  <c r="J22" i="1"/>
  <c r="H22" i="1"/>
  <c r="F15" i="1"/>
  <c r="E15" i="1"/>
  <c r="F13" i="1"/>
  <c r="E13" i="1"/>
  <c r="B13" i="1"/>
  <c r="I11" i="1"/>
  <c r="H11" i="1"/>
  <c r="F11" i="1"/>
  <c r="B11" i="1"/>
  <c r="B8" i="1"/>
  <c r="E103" i="1" l="1"/>
  <c r="E63" i="1"/>
  <c r="F64" i="1"/>
  <c r="F23" i="1"/>
  <c r="G22" i="1"/>
  <c r="G62" i="1" s="1"/>
  <c r="F26" i="1"/>
  <c r="F25" i="1" s="1"/>
  <c r="G25" i="1"/>
  <c r="I25" i="1"/>
  <c r="I22" i="1" s="1"/>
  <c r="I62" i="1" s="1"/>
  <c r="F38" i="1"/>
  <c r="H38" i="1"/>
  <c r="H62" i="1" s="1"/>
  <c r="J38" i="1"/>
  <c r="J62" i="1" s="1"/>
  <c r="F55" i="1"/>
  <c r="F54" i="1" s="1"/>
  <c r="G54" i="1"/>
  <c r="I54" i="1"/>
  <c r="F75" i="1"/>
  <c r="I64" i="1"/>
  <c r="G75" i="1"/>
  <c r="G84" i="1"/>
  <c r="I103" i="1" l="1"/>
  <c r="I63" i="1"/>
  <c r="J103" i="1"/>
  <c r="J63" i="1"/>
  <c r="H103" i="1"/>
  <c r="H63" i="1"/>
  <c r="G63" i="1"/>
  <c r="G64" i="1"/>
  <c r="G103" i="1" s="1"/>
  <c r="F22" i="1"/>
  <c r="F62" i="1" s="1"/>
  <c r="F103" i="1" l="1"/>
  <c r="F63" i="1"/>
  <c r="B103" i="1" l="1"/>
  <c r="B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<sst xmlns="http://schemas.openxmlformats.org/spreadsheetml/2006/main" count="241" uniqueCount="172">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</sst>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28.02.2017/B1_2017_02_23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МТИТС</v>
          </cell>
          <cell r="F9">
            <v>42794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807000</v>
          </cell>
          <cell r="G75">
            <v>113892</v>
          </cell>
          <cell r="H75">
            <v>0</v>
          </cell>
          <cell r="I75">
            <v>2518</v>
          </cell>
          <cell r="J75">
            <v>0</v>
          </cell>
        </row>
        <row r="78">
          <cell r="E78">
            <v>469600</v>
          </cell>
          <cell r="G78">
            <v>47873</v>
          </cell>
          <cell r="I78">
            <v>1352</v>
          </cell>
        </row>
        <row r="79">
          <cell r="E79">
            <v>337400</v>
          </cell>
          <cell r="G79">
            <v>66014</v>
          </cell>
          <cell r="I79">
            <v>1166</v>
          </cell>
        </row>
        <row r="90">
          <cell r="E90">
            <v>22417200</v>
          </cell>
          <cell r="G90">
            <v>2252716</v>
          </cell>
          <cell r="H90">
            <v>223123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5169000</v>
          </cell>
          <cell r="G108">
            <v>345558</v>
          </cell>
          <cell r="H108">
            <v>0</v>
          </cell>
          <cell r="I108">
            <v>78</v>
          </cell>
          <cell r="J108">
            <v>328809</v>
          </cell>
        </row>
        <row r="112">
          <cell r="E112">
            <v>94000</v>
          </cell>
          <cell r="G112">
            <v>5082</v>
          </cell>
          <cell r="H112">
            <v>-48</v>
          </cell>
          <cell r="I112">
            <v>489</v>
          </cell>
          <cell r="J112">
            <v>-328898</v>
          </cell>
        </row>
        <row r="120">
          <cell r="E120">
            <v>0</v>
          </cell>
          <cell r="G120">
            <v>-4438954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6">
          <cell r="E136">
            <v>25000000</v>
          </cell>
          <cell r="G136">
            <v>25749765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1685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20156743</v>
          </cell>
          <cell r="G186">
            <v>3066504</v>
          </cell>
          <cell r="H186">
            <v>0</v>
          </cell>
          <cell r="I186">
            <v>25531</v>
          </cell>
          <cell r="J186">
            <v>566466</v>
          </cell>
        </row>
        <row r="189">
          <cell r="E189">
            <v>2026334</v>
          </cell>
          <cell r="G189">
            <v>384533</v>
          </cell>
          <cell r="H189">
            <v>0</v>
          </cell>
          <cell r="I189">
            <v>2058</v>
          </cell>
          <cell r="J189">
            <v>28899</v>
          </cell>
        </row>
        <row r="195">
          <cell r="E195">
            <v>5378576</v>
          </cell>
          <cell r="G195">
            <v>0</v>
          </cell>
          <cell r="H195">
            <v>0</v>
          </cell>
          <cell r="I195">
            <v>0</v>
          </cell>
          <cell r="J195">
            <v>981386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19306094</v>
          </cell>
          <cell r="G204">
            <v>1607217</v>
          </cell>
          <cell r="H204">
            <v>-9992</v>
          </cell>
          <cell r="I204">
            <v>151999</v>
          </cell>
          <cell r="J204">
            <v>0</v>
          </cell>
        </row>
        <row r="222">
          <cell r="E222">
            <v>492400</v>
          </cell>
          <cell r="G222">
            <v>169279</v>
          </cell>
          <cell r="H222">
            <v>0</v>
          </cell>
          <cell r="I222">
            <v>3641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213000000</v>
          </cell>
          <cell r="G265">
            <v>58119371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1332373</v>
          </cell>
          <cell r="G271">
            <v>59422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3348648</v>
          </cell>
          <cell r="G275">
            <v>47919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5778252</v>
          </cell>
          <cell r="G276">
            <v>4954546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344500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173263700</v>
          </cell>
          <cell r="G371">
            <v>43541433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9845320</v>
          </cell>
          <cell r="G387">
            <v>1454520</v>
          </cell>
          <cell r="H387">
            <v>0</v>
          </cell>
          <cell r="I387">
            <v>0</v>
          </cell>
          <cell r="J387">
            <v>89</v>
          </cell>
        </row>
        <row r="392">
          <cell r="E392">
            <v>-432300</v>
          </cell>
          <cell r="G392">
            <v>-307163</v>
          </cell>
          <cell r="H392">
            <v>0</v>
          </cell>
          <cell r="I392">
            <v>-6968</v>
          </cell>
          <cell r="J392">
            <v>-771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1707439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6">
          <cell r="E466">
            <v>35000000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-31070</v>
          </cell>
          <cell r="H520">
            <v>226246</v>
          </cell>
          <cell r="I520">
            <v>-1758</v>
          </cell>
          <cell r="J520">
            <v>-5093</v>
          </cell>
        </row>
        <row r="527">
          <cell r="E527">
            <v>0</v>
          </cell>
          <cell r="G527">
            <v>600</v>
          </cell>
          <cell r="H527">
            <v>0</v>
          </cell>
          <cell r="I527">
            <v>0</v>
          </cell>
          <cell r="J527">
            <v>-124468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69102</v>
          </cell>
          <cell r="H540">
            <v>0</v>
          </cell>
          <cell r="I540">
            <v>-1438</v>
          </cell>
          <cell r="J540">
            <v>-356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H564">
            <v>141004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G569">
            <v>-3665</v>
          </cell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-400826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I573">
            <v>-47293</v>
          </cell>
          <cell r="J573">
            <v>0</v>
          </cell>
        </row>
        <row r="574">
          <cell r="G574">
            <v>0</v>
          </cell>
          <cell r="H574">
            <v>0</v>
          </cell>
          <cell r="I574">
            <v>-36257</v>
          </cell>
          <cell r="J574">
            <v>0</v>
          </cell>
        </row>
        <row r="575">
          <cell r="G575">
            <v>-212596</v>
          </cell>
          <cell r="I575">
            <v>0</v>
          </cell>
        </row>
        <row r="576">
          <cell r="G576">
            <v>0</v>
          </cell>
          <cell r="H576">
            <v>24</v>
          </cell>
          <cell r="I576">
            <v>-655</v>
          </cell>
          <cell r="J576">
            <v>0</v>
          </cell>
        </row>
        <row r="577">
          <cell r="G577">
            <v>0</v>
          </cell>
          <cell r="H577">
            <v>15209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-71289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G585">
            <v>-1036</v>
          </cell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-131078</v>
          </cell>
          <cell r="H587">
            <v>-143435</v>
          </cell>
          <cell r="I587">
            <v>274513</v>
          </cell>
          <cell r="J587">
            <v>0</v>
          </cell>
        </row>
        <row r="590">
          <cell r="E590">
            <v>0</v>
          </cell>
          <cell r="G590">
            <v>67643</v>
          </cell>
          <cell r="H590">
            <v>-143435</v>
          </cell>
          <cell r="I590">
            <v>75792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Васил Р. Невенов</v>
          </cell>
          <cell r="G599" t="str">
            <v>Иван Марков</v>
          </cell>
        </row>
        <row r="601">
          <cell r="B601">
            <v>42803</v>
          </cell>
          <cell r="E601" t="str">
            <v>02 / 9409 533</v>
          </cell>
          <cell r="H601" t="str">
            <v>dblagoeva@mtitc.government.bg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МТИТС</v>
      </c>
      <c r="C11" s="22"/>
      <c r="D11" s="22"/>
      <c r="E11" s="23" t="s">
        <v>0</v>
      </c>
      <c r="F11" s="24">
        <f>[1]OTCHET!F9</f>
        <v>42794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53487200</v>
      </c>
      <c r="F22" s="110">
        <f t="shared" si="0"/>
        <v>24255815</v>
      </c>
      <c r="G22" s="111">
        <f t="shared" si="0"/>
        <v>24029744</v>
      </c>
      <c r="H22" s="112">
        <f t="shared" si="0"/>
        <v>223075</v>
      </c>
      <c r="I22" s="112">
        <f t="shared" si="0"/>
        <v>3085</v>
      </c>
      <c r="J22" s="113">
        <f t="shared" si="0"/>
        <v>-89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53487200</v>
      </c>
      <c r="F25" s="135">
        <f>+F26+F30+F31+F32+F33</f>
        <v>24254130</v>
      </c>
      <c r="G25" s="136">
        <f t="shared" ref="G25:M25" si="2">+G26+G30+G31+G32+G33</f>
        <v>24028059</v>
      </c>
      <c r="H25" s="137">
        <f>+H26+H30+H31+H32+H33</f>
        <v>223075</v>
      </c>
      <c r="I25" s="137">
        <f>+I26+I30+I31+I32+I33</f>
        <v>3085</v>
      </c>
      <c r="J25" s="138">
        <f>+J26+J30+J31+J32+J33</f>
        <v>-89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807000</v>
      </c>
      <c r="F26" s="141">
        <f t="shared" si="1"/>
        <v>116410</v>
      </c>
      <c r="G26" s="142">
        <f>[1]OTCHET!G75</f>
        <v>113892</v>
      </c>
      <c r="H26" s="143">
        <f>[1]OTCHET!H75</f>
        <v>0</v>
      </c>
      <c r="I26" s="143">
        <f>[1]OTCHET!I75</f>
        <v>2518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469600</v>
      </c>
      <c r="F28" s="156">
        <f t="shared" si="1"/>
        <v>49225</v>
      </c>
      <c r="G28" s="157">
        <f>[1]OTCHET!G78</f>
        <v>47873</v>
      </c>
      <c r="H28" s="158">
        <f>[1]OTCHET!H78</f>
        <v>0</v>
      </c>
      <c r="I28" s="158">
        <f>[1]OTCHET!I78</f>
        <v>1352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337400</v>
      </c>
      <c r="F29" s="164">
        <f t="shared" si="1"/>
        <v>67180</v>
      </c>
      <c r="G29" s="165">
        <f>+[1]OTCHET!G79+[1]OTCHET!G80</f>
        <v>66014</v>
      </c>
      <c r="H29" s="166">
        <f>+[1]OTCHET!H79+[1]OTCHET!H80</f>
        <v>0</v>
      </c>
      <c r="I29" s="166">
        <f>+[1]OTCHET!I79+[1]OTCHET!I80</f>
        <v>1166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22417200</v>
      </c>
      <c r="F30" s="170">
        <f t="shared" si="1"/>
        <v>2475839</v>
      </c>
      <c r="G30" s="171">
        <f>[1]OTCHET!G90+[1]OTCHET!G93+[1]OTCHET!G94</f>
        <v>2252716</v>
      </c>
      <c r="H30" s="172">
        <f>[1]OTCHET!H90+[1]OTCHET!H93+[1]OTCHET!H94</f>
        <v>223123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5169000</v>
      </c>
      <c r="F31" s="176">
        <f t="shared" si="1"/>
        <v>674445</v>
      </c>
      <c r="G31" s="177">
        <f>[1]OTCHET!G108</f>
        <v>345558</v>
      </c>
      <c r="H31" s="178">
        <f>[1]OTCHET!H108</f>
        <v>0</v>
      </c>
      <c r="I31" s="178">
        <f>[1]OTCHET!I108</f>
        <v>78</v>
      </c>
      <c r="J31" s="179">
        <f>[1]OTCHET!J108</f>
        <v>328809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25094000</v>
      </c>
      <c r="F32" s="176">
        <f t="shared" si="1"/>
        <v>20987436</v>
      </c>
      <c r="G32" s="177">
        <f>[1]OTCHET!G112+[1]OTCHET!G120+[1]OTCHET!G136+[1]OTCHET!G137</f>
        <v>21315893</v>
      </c>
      <c r="H32" s="178">
        <f>[1]OTCHET!H112+[1]OTCHET!H120+[1]OTCHET!H136+[1]OTCHET!H137</f>
        <v>-48</v>
      </c>
      <c r="I32" s="178">
        <f>[1]OTCHET!I112+[1]OTCHET!I120+[1]OTCHET!I136+[1]OTCHET!I137</f>
        <v>489</v>
      </c>
      <c r="J32" s="179">
        <f>[1]OTCHET!J112+[1]OTCHET!J120+[1]OTCHET!J136+[1]OTCHET!J137</f>
        <v>-328898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1685</v>
      </c>
      <c r="G37" s="208">
        <f>[1]OTCHET!G141+[1]OTCHET!G150+[1]OTCHET!G159</f>
        <v>1685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271163920</v>
      </c>
      <c r="F38" s="217">
        <f t="shared" si="3"/>
        <v>70158779</v>
      </c>
      <c r="G38" s="218">
        <f t="shared" si="3"/>
        <v>68408791</v>
      </c>
      <c r="H38" s="219">
        <f t="shared" si="3"/>
        <v>-9992</v>
      </c>
      <c r="I38" s="219">
        <f t="shared" si="3"/>
        <v>183229</v>
      </c>
      <c r="J38" s="220">
        <f t="shared" si="3"/>
        <v>1576751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20156743</v>
      </c>
      <c r="F39" s="119">
        <f t="shared" si="1"/>
        <v>3658501</v>
      </c>
      <c r="G39" s="120">
        <f>[1]OTCHET!G186</f>
        <v>3066504</v>
      </c>
      <c r="H39" s="121">
        <f>[1]OTCHET!H186</f>
        <v>0</v>
      </c>
      <c r="I39" s="121">
        <f>[1]OTCHET!I186</f>
        <v>25531</v>
      </c>
      <c r="J39" s="122">
        <f>[1]OTCHET!J186</f>
        <v>566466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2026334</v>
      </c>
      <c r="F40" s="176">
        <f t="shared" si="1"/>
        <v>415490</v>
      </c>
      <c r="G40" s="177">
        <f>[1]OTCHET!G189</f>
        <v>384533</v>
      </c>
      <c r="H40" s="178">
        <f>[1]OTCHET!H189</f>
        <v>0</v>
      </c>
      <c r="I40" s="178">
        <f>[1]OTCHET!I189</f>
        <v>2058</v>
      </c>
      <c r="J40" s="179">
        <f>[1]OTCHET!J189</f>
        <v>28899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5378576</v>
      </c>
      <c r="F41" s="176">
        <f t="shared" si="1"/>
        <v>981386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981386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21130867</v>
      </c>
      <c r="F42" s="176">
        <f t="shared" si="1"/>
        <v>1981566</v>
      </c>
      <c r="G42" s="177">
        <f>+[1]OTCHET!G204+[1]OTCHET!G222+[1]OTCHET!G271</f>
        <v>1835918</v>
      </c>
      <c r="H42" s="178">
        <f>+[1]OTCHET!H204+[1]OTCHET!H222+[1]OTCHET!H271</f>
        <v>-9992</v>
      </c>
      <c r="I42" s="178">
        <f>+[1]OTCHET!I204+[1]OTCHET!I222+[1]OTCHET!I271</f>
        <v>155640</v>
      </c>
      <c r="J42" s="179">
        <f>+[1]OTCHET!J204+[1]OTCHET!J222+[1]OTCHET!J271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213000000</v>
      </c>
      <c r="F47" s="176">
        <f t="shared" si="1"/>
        <v>58119371</v>
      </c>
      <c r="G47" s="177">
        <f>+[1]OTCHET!G265+[1]OTCHET!G269+[1]OTCHET!G270+[1]OTCHET!G273</f>
        <v>58119371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9471400</v>
      </c>
      <c r="F48" s="176">
        <f t="shared" si="1"/>
        <v>5002465</v>
      </c>
      <c r="G48" s="177">
        <f>[1]OTCHET!G275+[1]OTCHET!G276+[1]OTCHET!G284+[1]OTCHET!G287</f>
        <v>5002465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182676720</v>
      </c>
      <c r="F54" s="275">
        <f t="shared" si="4"/>
        <v>46388579</v>
      </c>
      <c r="G54" s="276">
        <f t="shared" si="4"/>
        <v>44688790</v>
      </c>
      <c r="H54" s="277">
        <f t="shared" si="4"/>
        <v>0</v>
      </c>
      <c r="I54" s="278">
        <f t="shared" si="4"/>
        <v>-6968</v>
      </c>
      <c r="J54" s="279">
        <f t="shared" si="4"/>
        <v>1706757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173263700</v>
      </c>
      <c r="F55" s="281">
        <f t="shared" si="1"/>
        <v>43541433</v>
      </c>
      <c r="G55" s="282">
        <f>+[1]OTCHET!G357+[1]OTCHET!G371+[1]OTCHET!G384</f>
        <v>43541433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9413020</v>
      </c>
      <c r="F56" s="286">
        <f t="shared" si="1"/>
        <v>1139707</v>
      </c>
      <c r="G56" s="287">
        <f>+[1]OTCHET!G379+[1]OTCHET!G387+[1]OTCHET!G392+[1]OTCHET!G395+[1]OTCHET!G398+[1]OTCHET!G401+[1]OTCHET!G402+[1]OTCHET!G405+[1]OTCHET!G418+[1]OTCHET!G419+[1]OTCHET!G420+[1]OTCHET!G421+[1]OTCHET!G422</f>
        <v>1147357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-6968</v>
      </c>
      <c r="J56" s="289">
        <f>+[1]OTCHET!J379+[1]OTCHET!J387+[1]OTCHET!J392+[1]OTCHET!J395+[1]OTCHET!J398+[1]OTCHET!J401+[1]OTCHET!J402+[1]OTCHET!J405+[1]OTCHET!J418+[1]OTCHET!J419+[1]OTCHET!J420+[1]OTCHET!J421+[1]OTCHET!J422</f>
        <v>-682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1707439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1707439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-35000000</v>
      </c>
      <c r="F62" s="318">
        <f t="shared" si="5"/>
        <v>485615</v>
      </c>
      <c r="G62" s="319">
        <f t="shared" si="5"/>
        <v>309743</v>
      </c>
      <c r="H62" s="320">
        <f t="shared" si="5"/>
        <v>233067</v>
      </c>
      <c r="I62" s="320">
        <f t="shared" si="5"/>
        <v>-187112</v>
      </c>
      <c r="J62" s="321">
        <f t="shared" si="5"/>
        <v>129917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35000000</v>
      </c>
      <c r="F64" s="330">
        <f>SUM(+F66+F74+F75+F82+F83+F84+F87+F88+F89+F90+F91+F92+F93)</f>
        <v>-485615</v>
      </c>
      <c r="G64" s="331">
        <f t="shared" ref="G64:L64" si="7">SUM(+G66+G74+G75+G82+G83+G84+G87+G88+G89+G90+G91+G92+G93)</f>
        <v>-309743</v>
      </c>
      <c r="H64" s="332">
        <f>SUM(+H66+H74+H75+H82+H83+H84+H87+H88+H89+H90+H91+H92+H93)</f>
        <v>-233067</v>
      </c>
      <c r="I64" s="332">
        <f>SUM(+I66+I74+I75+I82+I83+I84+I87+I88+I89+I90+I91+I92+I93)</f>
        <v>187112</v>
      </c>
      <c r="J64" s="333">
        <f>SUM(+J66+J74+J75+J82+J83+J84+J87+J88+J89+J90+J91+J92+J93)</f>
        <v>-129917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-56080</v>
      </c>
      <c r="G66" s="292">
        <f t="shared" ref="G66:M66" si="8">SUM(G67:G73)</f>
        <v>0</v>
      </c>
      <c r="H66" s="293">
        <f>SUM(H67:H73)</f>
        <v>-56080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15209</v>
      </c>
      <c r="G72" s="358">
        <f>+[1]OTCHET!G577+[1]OTCHET!G578</f>
        <v>0</v>
      </c>
      <c r="H72" s="359">
        <f>+[1]OTCHET!H577+[1]OTCHET!H578</f>
        <v>15209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-71289</v>
      </c>
      <c r="G73" s="365">
        <f>+[1]OTCHET!G579+[1]OTCHET!G580+[1]OTCHET!G581</f>
        <v>0</v>
      </c>
      <c r="H73" s="366">
        <f>+[1]OTCHET!H579+[1]OTCHET!H580+[1]OTCHET!H581</f>
        <v>-71289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35000000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35000000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255633</v>
      </c>
      <c r="G84" s="292">
        <f t="shared" ref="G84:M84" si="10">+G85+G86</f>
        <v>38032</v>
      </c>
      <c r="H84" s="293">
        <f>+H85+H86</f>
        <v>226246</v>
      </c>
      <c r="I84" s="293">
        <f>+I85+I86</f>
        <v>-3196</v>
      </c>
      <c r="J84" s="294">
        <f>+J85+J86</f>
        <v>-5449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255633</v>
      </c>
      <c r="G86" s="365">
        <f>+[1]OTCHET!G517+[1]OTCHET!G520+[1]OTCHET!G540</f>
        <v>38032</v>
      </c>
      <c r="H86" s="366">
        <f>+[1]OTCHET!H517+[1]OTCHET!H520+[1]OTCHET!H540</f>
        <v>226246</v>
      </c>
      <c r="I86" s="366">
        <f>+[1]OTCHET!I517+[1]OTCHET!I520+[1]OTCHET!I540</f>
        <v>-3196</v>
      </c>
      <c r="J86" s="367">
        <f>+[1]OTCHET!J517+[1]OTCHET!J520+[1]OTCHET!J540</f>
        <v>-5449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-123868</v>
      </c>
      <c r="G87" s="282">
        <f>[1]OTCHET!G527</f>
        <v>600</v>
      </c>
      <c r="H87" s="283">
        <f>[1]OTCHET!H527</f>
        <v>0</v>
      </c>
      <c r="I87" s="283">
        <f>[1]OTCHET!I527</f>
        <v>0</v>
      </c>
      <c r="J87" s="284">
        <f>[1]OTCHET!J527</f>
        <v>-124468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141004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141004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-700637</v>
      </c>
      <c r="G89" s="177">
        <f>+[1]OTCHET!G569+[1]OTCHET!G570+[1]OTCHET!G571+[1]OTCHET!G572+[1]OTCHET!G573+[1]OTCHET!G574+[1]OTCHET!G575</f>
        <v>-216261</v>
      </c>
      <c r="H89" s="178">
        <f>+[1]OTCHET!H569+[1]OTCHET!H570+[1]OTCHET!H571+[1]OTCHET!H572+[1]OTCHET!H573+[1]OTCHET!H574+[1]OTCHET!H575</f>
        <v>-400826</v>
      </c>
      <c r="I89" s="178">
        <f>+[1]OTCHET!I569+[1]OTCHET!I570+[1]OTCHET!I571+[1]OTCHET!I572+[1]OTCHET!I573+[1]OTCHET!I574+[1]OTCHET!I575</f>
        <v>-83550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-631</v>
      </c>
      <c r="G90" s="177">
        <f>+[1]OTCHET!G576</f>
        <v>0</v>
      </c>
      <c r="H90" s="178">
        <f>+[1]OTCHET!H576</f>
        <v>24</v>
      </c>
      <c r="I90" s="178">
        <f>+[1]OTCHET!I576</f>
        <v>-655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-1036</v>
      </c>
      <c r="G92" s="177">
        <f>+[1]OTCHET!G585+[1]OTCHET!G586</f>
        <v>-1036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-131078</v>
      </c>
      <c r="H93" s="130">
        <f>[1]OTCHET!H587</f>
        <v>-143435</v>
      </c>
      <c r="I93" s="130">
        <f>[1]OTCHET!I587</f>
        <v>274513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67643</v>
      </c>
      <c r="H94" s="380">
        <f>+[1]OTCHET!H590</f>
        <v>-143435</v>
      </c>
      <c r="I94" s="380">
        <f>+[1]OTCHET!I590</f>
        <v>75792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dblagoeva@mtitc.government.bg</v>
      </c>
      <c r="C105" s="402"/>
      <c r="D105" s="402"/>
      <c r="E105" s="407"/>
      <c r="F105" s="19"/>
      <c r="G105" s="408" t="str">
        <f>+[1]OTCHET!E601</f>
        <v>02 / 9409 533</v>
      </c>
      <c r="H105" s="408">
        <f>+[1]OTCHET!F601</f>
        <v>0</v>
      </c>
      <c r="I105" s="409"/>
      <c r="J105" s="410">
        <f>+[1]OTCHET!B601</f>
        <v>42803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Васил Р. Невенов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ax="12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MTITC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2017-03-15T12:30:58Z</dcterms:created>
  <dcterms:modified xsi:type="dcterms:W3CDTF">2017-03-15T12:31:21Z</dcterms:modified>
</cp:coreProperties>
</file>