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0.04.2017\За сайта\"/>
    </mc:Choice>
  </mc:AlternateContent>
  <bookViews>
    <workbookView xWindow="0" yWindow="0" windowWidth="21600" windowHeight="9735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_xlnm.Print_Area" localSheetId="0">'OTCHET-agregirani pokazateli'!$A$1:$M$112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H86" i="1"/>
  <c r="G86" i="1"/>
  <c r="F86" i="1" s="1"/>
  <c r="E86" i="1"/>
  <c r="J85" i="1"/>
  <c r="I85" i="1"/>
  <c r="I84" i="1" s="1"/>
  <c r="H85" i="1"/>
  <c r="G85" i="1"/>
  <c r="F85" i="1" s="1"/>
  <c r="F84" i="1" s="1"/>
  <c r="E85" i="1"/>
  <c r="E84" i="1" s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I76" i="1"/>
  <c r="I75" i="1" s="1"/>
  <c r="H76" i="1"/>
  <c r="G76" i="1"/>
  <c r="F76" i="1" s="1"/>
  <c r="E76" i="1"/>
  <c r="E75" i="1" s="1"/>
  <c r="E64" i="1" s="1"/>
  <c r="M75" i="1"/>
  <c r="L75" i="1"/>
  <c r="K75" i="1"/>
  <c r="J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J66" i="1" s="1"/>
  <c r="J64" i="1" s="1"/>
  <c r="I67" i="1"/>
  <c r="H67" i="1"/>
  <c r="H66" i="1" s="1"/>
  <c r="H64" i="1" s="1"/>
  <c r="G67" i="1"/>
  <c r="F67" i="1"/>
  <c r="F66" i="1" s="1"/>
  <c r="E67" i="1"/>
  <c r="M66" i="1"/>
  <c r="K66" i="1"/>
  <c r="I66" i="1"/>
  <c r="G66" i="1"/>
  <c r="E66" i="1"/>
  <c r="F65" i="1"/>
  <c r="M64" i="1"/>
  <c r="K64" i="1"/>
  <c r="J61" i="1"/>
  <c r="I61" i="1"/>
  <c r="H61" i="1"/>
  <c r="G61" i="1"/>
  <c r="F61" i="1"/>
  <c r="E61" i="1"/>
  <c r="J60" i="1"/>
  <c r="I60" i="1"/>
  <c r="H60" i="1"/>
  <c r="H54" i="1" s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H56" i="1"/>
  <c r="G56" i="1"/>
  <c r="F56" i="1" s="1"/>
  <c r="E56" i="1"/>
  <c r="J55" i="1"/>
  <c r="I55" i="1"/>
  <c r="H55" i="1"/>
  <c r="G55" i="1"/>
  <c r="E55" i="1"/>
  <c r="E54" i="1" s="1"/>
  <c r="M54" i="1"/>
  <c r="L54" i="1"/>
  <c r="K54" i="1"/>
  <c r="J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G39" i="1"/>
  <c r="F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H26" i="1"/>
  <c r="G26" i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E22" i="1" s="1"/>
  <c r="E62" i="1" s="1"/>
  <c r="M22" i="1"/>
  <c r="M62" i="1" s="1"/>
  <c r="M63" i="1" s="1"/>
  <c r="L22" i="1"/>
  <c r="L62" i="1" s="1"/>
  <c r="L63" i="1" s="1"/>
  <c r="K22" i="1"/>
  <c r="K62" i="1" s="1"/>
  <c r="K63" i="1" s="1"/>
  <c r="J22" i="1"/>
  <c r="H22" i="1"/>
  <c r="F15" i="1"/>
  <c r="E15" i="1"/>
  <c r="F13" i="1"/>
  <c r="E13" i="1"/>
  <c r="B13" i="1"/>
  <c r="I11" i="1"/>
  <c r="H11" i="1"/>
  <c r="F11" i="1"/>
  <c r="B11" i="1"/>
  <c r="B8" i="1"/>
  <c r="E103" i="1" l="1"/>
  <c r="E63" i="1"/>
  <c r="F64" i="1"/>
  <c r="F23" i="1"/>
  <c r="G22" i="1"/>
  <c r="G62" i="1" s="1"/>
  <c r="F26" i="1"/>
  <c r="F25" i="1" s="1"/>
  <c r="G25" i="1"/>
  <c r="I25" i="1"/>
  <c r="I22" i="1" s="1"/>
  <c r="I62" i="1" s="1"/>
  <c r="F38" i="1"/>
  <c r="H38" i="1"/>
  <c r="H62" i="1" s="1"/>
  <c r="J38" i="1"/>
  <c r="J62" i="1" s="1"/>
  <c r="F55" i="1"/>
  <c r="F54" i="1" s="1"/>
  <c r="G54" i="1"/>
  <c r="I54" i="1"/>
  <c r="F75" i="1"/>
  <c r="I64" i="1"/>
  <c r="G75" i="1"/>
  <c r="G84" i="1"/>
  <c r="I103" i="1" l="1"/>
  <c r="I63" i="1"/>
  <c r="J103" i="1"/>
  <c r="J63" i="1"/>
  <c r="H103" i="1"/>
  <c r="H63" i="1"/>
  <c r="G63" i="1"/>
  <c r="G64" i="1"/>
  <c r="G103" i="1" s="1"/>
  <c r="F22" i="1"/>
  <c r="F62" i="1" s="1"/>
  <c r="F103" i="1" l="1"/>
  <c r="F63" i="1"/>
  <c r="B103" i="1" l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<sst xmlns="http://schemas.openxmlformats.org/spreadsheetml/2006/main" count="241" uniqueCount="172">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</sst>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0.04.2017/B1_2017_04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42855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807000</v>
          </cell>
          <cell r="G75">
            <v>196955</v>
          </cell>
          <cell r="H75">
            <v>0</v>
          </cell>
          <cell r="I75">
            <v>2320</v>
          </cell>
          <cell r="J75">
            <v>0</v>
          </cell>
        </row>
        <row r="78">
          <cell r="E78">
            <v>469600</v>
          </cell>
          <cell r="G78">
            <v>57785</v>
          </cell>
          <cell r="I78">
            <v>-28</v>
          </cell>
        </row>
        <row r="79">
          <cell r="E79">
            <v>337400</v>
          </cell>
          <cell r="G79">
            <v>138437</v>
          </cell>
          <cell r="I79">
            <v>2348</v>
          </cell>
        </row>
        <row r="90">
          <cell r="E90">
            <v>22417200</v>
          </cell>
          <cell r="G90">
            <v>5812605</v>
          </cell>
          <cell r="H90">
            <v>381164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5169000</v>
          </cell>
          <cell r="G108">
            <v>712510</v>
          </cell>
          <cell r="H108">
            <v>0</v>
          </cell>
          <cell r="I108">
            <v>172</v>
          </cell>
          <cell r="J108">
            <v>680559</v>
          </cell>
        </row>
        <row r="112">
          <cell r="E112">
            <v>95591</v>
          </cell>
          <cell r="G112">
            <v>7608</v>
          </cell>
          <cell r="H112">
            <v>-45</v>
          </cell>
          <cell r="I112">
            <v>292</v>
          </cell>
          <cell r="J112">
            <v>-681207</v>
          </cell>
        </row>
        <row r="120">
          <cell r="E120">
            <v>0</v>
          </cell>
          <cell r="G120">
            <v>-5377222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887304</v>
          </cell>
          <cell r="H124">
            <v>0</v>
          </cell>
          <cell r="I124">
            <v>0</v>
          </cell>
          <cell r="J124">
            <v>0</v>
          </cell>
        </row>
        <row r="136">
          <cell r="E136">
            <v>25000000</v>
          </cell>
          <cell r="G136">
            <v>25749765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1685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20467325</v>
          </cell>
          <cell r="G186">
            <v>6263149</v>
          </cell>
          <cell r="H186">
            <v>0</v>
          </cell>
          <cell r="I186">
            <v>50616</v>
          </cell>
          <cell r="J186">
            <v>1183486</v>
          </cell>
        </row>
        <row r="189">
          <cell r="E189">
            <v>2049164</v>
          </cell>
          <cell r="G189">
            <v>652181</v>
          </cell>
          <cell r="H189">
            <v>0</v>
          </cell>
          <cell r="I189">
            <v>4464</v>
          </cell>
          <cell r="J189">
            <v>59372</v>
          </cell>
        </row>
        <row r="195">
          <cell r="E195">
            <v>5469814</v>
          </cell>
          <cell r="G195">
            <v>0</v>
          </cell>
          <cell r="H195">
            <v>0</v>
          </cell>
          <cell r="I195">
            <v>0</v>
          </cell>
          <cell r="J195">
            <v>2010035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19818085</v>
          </cell>
          <cell r="G204">
            <v>4684780</v>
          </cell>
          <cell r="H204">
            <v>-22727</v>
          </cell>
          <cell r="I204">
            <v>411680</v>
          </cell>
          <cell r="J204">
            <v>0</v>
          </cell>
        </row>
        <row r="222">
          <cell r="E222">
            <v>492400</v>
          </cell>
          <cell r="G222">
            <v>318183</v>
          </cell>
          <cell r="H222">
            <v>0</v>
          </cell>
          <cell r="I222">
            <v>5963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818211</v>
          </cell>
          <cell r="G237">
            <v>818211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213000000</v>
          </cell>
          <cell r="G265">
            <v>92286371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1344902</v>
          </cell>
          <cell r="G271">
            <v>92578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3409027</v>
          </cell>
          <cell r="G275">
            <v>107116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6122873</v>
          </cell>
          <cell r="G276">
            <v>5371881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347500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177482378</v>
          </cell>
          <cell r="G371">
            <v>72233339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10812899</v>
          </cell>
          <cell r="G387">
            <v>13975569</v>
          </cell>
          <cell r="H387">
            <v>0</v>
          </cell>
          <cell r="I387">
            <v>0</v>
          </cell>
          <cell r="J387">
            <v>648</v>
          </cell>
        </row>
        <row r="392">
          <cell r="E392">
            <v>-432300</v>
          </cell>
          <cell r="G392">
            <v>363278</v>
          </cell>
          <cell r="H392">
            <v>0</v>
          </cell>
          <cell r="I392">
            <v>-14396</v>
          </cell>
          <cell r="J392">
            <v>-2657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3516495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6">
          <cell r="E466">
            <v>35000000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89">
          <cell r="E489">
            <v>-3012467</v>
          </cell>
          <cell r="G489">
            <v>-3012467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-117293</v>
          </cell>
          <cell r="H520">
            <v>226246</v>
          </cell>
          <cell r="I520">
            <v>-3868</v>
          </cell>
          <cell r="J520">
            <v>-12134</v>
          </cell>
        </row>
        <row r="527">
          <cell r="E527">
            <v>0</v>
          </cell>
          <cell r="G527">
            <v>135761</v>
          </cell>
          <cell r="H527">
            <v>0</v>
          </cell>
          <cell r="I527">
            <v>0</v>
          </cell>
          <cell r="J527">
            <v>-248117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39169</v>
          </cell>
          <cell r="H540">
            <v>0</v>
          </cell>
          <cell r="I540">
            <v>-1448</v>
          </cell>
          <cell r="J540">
            <v>-694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H564">
            <v>141004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G569">
            <v>-39321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-426588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I573">
            <v>-49275</v>
          </cell>
          <cell r="J573">
            <v>0</v>
          </cell>
        </row>
        <row r="574">
          <cell r="G574">
            <v>0</v>
          </cell>
          <cell r="H574">
            <v>0</v>
          </cell>
          <cell r="I574">
            <v>-54595</v>
          </cell>
          <cell r="J574">
            <v>0</v>
          </cell>
        </row>
        <row r="575">
          <cell r="G575">
            <v>-627848</v>
          </cell>
          <cell r="I575">
            <v>0</v>
          </cell>
        </row>
        <row r="576">
          <cell r="G576">
            <v>0</v>
          </cell>
          <cell r="H576">
            <v>9</v>
          </cell>
          <cell r="I576">
            <v>-3509</v>
          </cell>
          <cell r="J576">
            <v>0</v>
          </cell>
        </row>
        <row r="577">
          <cell r="G577">
            <v>0</v>
          </cell>
          <cell r="H577">
            <v>15209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-109494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G585">
            <v>-149</v>
          </cell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-346798</v>
          </cell>
          <cell r="H587">
            <v>-250232</v>
          </cell>
          <cell r="I587">
            <v>597030</v>
          </cell>
          <cell r="J587">
            <v>0</v>
          </cell>
        </row>
        <row r="590">
          <cell r="E590">
            <v>0</v>
          </cell>
          <cell r="G590">
            <v>-5512</v>
          </cell>
          <cell r="H590">
            <v>-250232</v>
          </cell>
          <cell r="I590">
            <v>255744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Васил Р. Невенов</v>
          </cell>
          <cell r="G599" t="str">
            <v>Иван Марков</v>
          </cell>
        </row>
        <row r="601">
          <cell r="B601">
            <v>42865</v>
          </cell>
          <cell r="E601" t="str">
            <v>02 / 9409 533</v>
          </cell>
          <cell r="H601" t="str">
            <v>dblagoeva@mtitc.government.bg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42855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53488791</v>
      </c>
      <c r="F22" s="110">
        <f t="shared" si="0"/>
        <v>28374465</v>
      </c>
      <c r="G22" s="111">
        <f t="shared" si="0"/>
        <v>27991210</v>
      </c>
      <c r="H22" s="112">
        <f t="shared" si="0"/>
        <v>381119</v>
      </c>
      <c r="I22" s="112">
        <f t="shared" si="0"/>
        <v>2784</v>
      </c>
      <c r="J22" s="113">
        <f t="shared" si="0"/>
        <v>-648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53488791</v>
      </c>
      <c r="F25" s="135">
        <f>+F26+F30+F31+F32+F33</f>
        <v>28372780</v>
      </c>
      <c r="G25" s="136">
        <f t="shared" ref="G25:M25" si="2">+G26+G30+G31+G32+G33</f>
        <v>27989525</v>
      </c>
      <c r="H25" s="137">
        <f>+H26+H30+H31+H32+H33</f>
        <v>381119</v>
      </c>
      <c r="I25" s="137">
        <f>+I26+I30+I31+I32+I33</f>
        <v>2784</v>
      </c>
      <c r="J25" s="138">
        <f>+J26+J30+J31+J32+J33</f>
        <v>-648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807000</v>
      </c>
      <c r="F26" s="141">
        <f t="shared" si="1"/>
        <v>199275</v>
      </c>
      <c r="G26" s="142">
        <f>[1]OTCHET!G75</f>
        <v>196955</v>
      </c>
      <c r="H26" s="143">
        <f>[1]OTCHET!H75</f>
        <v>0</v>
      </c>
      <c r="I26" s="143">
        <f>[1]OTCHET!I75</f>
        <v>2320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469600</v>
      </c>
      <c r="F28" s="156">
        <f t="shared" si="1"/>
        <v>57757</v>
      </c>
      <c r="G28" s="157">
        <f>[1]OTCHET!G78</f>
        <v>57785</v>
      </c>
      <c r="H28" s="158">
        <f>[1]OTCHET!H78</f>
        <v>0</v>
      </c>
      <c r="I28" s="158">
        <f>[1]OTCHET!I78</f>
        <v>-28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337400</v>
      </c>
      <c r="F29" s="164">
        <f t="shared" si="1"/>
        <v>140785</v>
      </c>
      <c r="G29" s="165">
        <f>+[1]OTCHET!G79+[1]OTCHET!G80</f>
        <v>138437</v>
      </c>
      <c r="H29" s="166">
        <f>+[1]OTCHET!H79+[1]OTCHET!H80</f>
        <v>0</v>
      </c>
      <c r="I29" s="166">
        <f>+[1]OTCHET!I79+[1]OTCHET!I80</f>
        <v>2348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22417200</v>
      </c>
      <c r="F30" s="170">
        <f t="shared" si="1"/>
        <v>6193769</v>
      </c>
      <c r="G30" s="171">
        <f>[1]OTCHET!G90+[1]OTCHET!G93+[1]OTCHET!G94</f>
        <v>5812605</v>
      </c>
      <c r="H30" s="172">
        <f>[1]OTCHET!H90+[1]OTCHET!H93+[1]OTCHET!H94</f>
        <v>381164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5169000</v>
      </c>
      <c r="F31" s="176">
        <f t="shared" si="1"/>
        <v>1393241</v>
      </c>
      <c r="G31" s="177">
        <f>[1]OTCHET!G108</f>
        <v>712510</v>
      </c>
      <c r="H31" s="178">
        <f>[1]OTCHET!H108</f>
        <v>0</v>
      </c>
      <c r="I31" s="178">
        <f>[1]OTCHET!I108</f>
        <v>172</v>
      </c>
      <c r="J31" s="179">
        <f>[1]OTCHET!J108</f>
        <v>680559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25095591</v>
      </c>
      <c r="F32" s="176">
        <f t="shared" si="1"/>
        <v>19699191</v>
      </c>
      <c r="G32" s="177">
        <f>[1]OTCHET!G112+[1]OTCHET!G120+[1]OTCHET!G136+[1]OTCHET!G137</f>
        <v>20380151</v>
      </c>
      <c r="H32" s="178">
        <f>[1]OTCHET!H112+[1]OTCHET!H120+[1]OTCHET!H136+[1]OTCHET!H137</f>
        <v>-45</v>
      </c>
      <c r="I32" s="178">
        <f>[1]OTCHET!I112+[1]OTCHET!I120+[1]OTCHET!I136+[1]OTCHET!I137</f>
        <v>292</v>
      </c>
      <c r="J32" s="179">
        <f>[1]OTCHET!J112+[1]OTCHET!J120+[1]OTCHET!J136+[1]OTCHET!J137</f>
        <v>-681207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887304</v>
      </c>
      <c r="G33" s="129">
        <f>[1]OTCHET!G124</f>
        <v>887304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1685</v>
      </c>
      <c r="G37" s="208">
        <f>[1]OTCHET!G141+[1]OTCHET!G150+[1]OTCHET!G159</f>
        <v>1685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273339301</v>
      </c>
      <c r="F38" s="217">
        <f t="shared" si="3"/>
        <v>114297339</v>
      </c>
      <c r="G38" s="218">
        <f t="shared" si="3"/>
        <v>110594450</v>
      </c>
      <c r="H38" s="219">
        <f t="shared" si="3"/>
        <v>-22727</v>
      </c>
      <c r="I38" s="219">
        <f t="shared" si="3"/>
        <v>472723</v>
      </c>
      <c r="J38" s="220">
        <f t="shared" si="3"/>
        <v>3252893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20467325</v>
      </c>
      <c r="F39" s="119">
        <f t="shared" si="1"/>
        <v>7497251</v>
      </c>
      <c r="G39" s="120">
        <f>[1]OTCHET!G186</f>
        <v>6263149</v>
      </c>
      <c r="H39" s="121">
        <f>[1]OTCHET!H186</f>
        <v>0</v>
      </c>
      <c r="I39" s="121">
        <f>[1]OTCHET!I186</f>
        <v>50616</v>
      </c>
      <c r="J39" s="122">
        <f>[1]OTCHET!J186</f>
        <v>1183486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2049164</v>
      </c>
      <c r="F40" s="176">
        <f t="shared" si="1"/>
        <v>716017</v>
      </c>
      <c r="G40" s="177">
        <f>[1]OTCHET!G189</f>
        <v>652181</v>
      </c>
      <c r="H40" s="178">
        <f>[1]OTCHET!H189</f>
        <v>0</v>
      </c>
      <c r="I40" s="178">
        <f>[1]OTCHET!I189</f>
        <v>4464</v>
      </c>
      <c r="J40" s="179">
        <f>[1]OTCHET!J189</f>
        <v>59372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5469814</v>
      </c>
      <c r="F41" s="176">
        <f t="shared" si="1"/>
        <v>2010035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2010035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21655387</v>
      </c>
      <c r="F42" s="176">
        <f t="shared" si="1"/>
        <v>5490457</v>
      </c>
      <c r="G42" s="177">
        <f>+[1]OTCHET!G204+[1]OTCHET!G222+[1]OTCHET!G271</f>
        <v>5095541</v>
      </c>
      <c r="H42" s="178">
        <f>+[1]OTCHET!H204+[1]OTCHET!H222+[1]OTCHET!H271</f>
        <v>-22727</v>
      </c>
      <c r="I42" s="178">
        <f>+[1]OTCHET!I204+[1]OTCHET!I222+[1]OTCHET!I271</f>
        <v>417643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818211</v>
      </c>
      <c r="F43" s="128">
        <f t="shared" si="1"/>
        <v>818211</v>
      </c>
      <c r="G43" s="129">
        <f>+[1]OTCHET!G226+[1]OTCHET!G232+[1]OTCHET!G235+[1]OTCHET!G236+[1]OTCHET!G237+[1]OTCHET!G238+[1]OTCHET!G239</f>
        <v>818211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818211</v>
      </c>
      <c r="F44" s="233">
        <f t="shared" si="1"/>
        <v>818211</v>
      </c>
      <c r="G44" s="234">
        <f>+[1]OTCHET!G235+[1]OTCHET!G236+[1]OTCHET!G237+[1]OTCHET!G238+[1]OTCHET!G242+[1]OTCHET!G243+[1]OTCHET!G247</f>
        <v>818211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213000000</v>
      </c>
      <c r="F47" s="176">
        <f t="shared" si="1"/>
        <v>92286371</v>
      </c>
      <c r="G47" s="177">
        <f>+[1]OTCHET!G265+[1]OTCHET!G269+[1]OTCHET!G270+[1]OTCHET!G273</f>
        <v>92286371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9879400</v>
      </c>
      <c r="F48" s="176">
        <f t="shared" si="1"/>
        <v>5478997</v>
      </c>
      <c r="G48" s="177">
        <f>[1]OTCHET!G275+[1]OTCHET!G276+[1]OTCHET!G284+[1]OTCHET!G287</f>
        <v>5478997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187862977</v>
      </c>
      <c r="F54" s="275">
        <f t="shared" si="4"/>
        <v>90072276</v>
      </c>
      <c r="G54" s="276">
        <f t="shared" si="4"/>
        <v>86572186</v>
      </c>
      <c r="H54" s="277">
        <f t="shared" si="4"/>
        <v>0</v>
      </c>
      <c r="I54" s="278">
        <f t="shared" si="4"/>
        <v>-14396</v>
      </c>
      <c r="J54" s="279">
        <f t="shared" si="4"/>
        <v>3514486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177482378</v>
      </c>
      <c r="F55" s="281">
        <f t="shared" si="1"/>
        <v>72233339</v>
      </c>
      <c r="G55" s="282">
        <f>+[1]OTCHET!G357+[1]OTCHET!G371+[1]OTCHET!G384</f>
        <v>72233339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10380599</v>
      </c>
      <c r="F56" s="286">
        <f t="shared" si="1"/>
        <v>14322442</v>
      </c>
      <c r="G56" s="287">
        <f>+[1]OTCHET!G379+[1]OTCHET!G387+[1]OTCHET!G392+[1]OTCHET!G395+[1]OTCHET!G398+[1]OTCHET!G401+[1]OTCHET!G402+[1]OTCHET!G405+[1]OTCHET!G418+[1]OTCHET!G419+[1]OTCHET!G420+[1]OTCHET!G421+[1]OTCHET!G422</f>
        <v>14338847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-14396</v>
      </c>
      <c r="J56" s="289">
        <f>+[1]OTCHET!J379+[1]OTCHET!J387+[1]OTCHET!J392+[1]OTCHET!J395+[1]OTCHET!J398+[1]OTCHET!J401+[1]OTCHET!J402+[1]OTCHET!J405+[1]OTCHET!J418+[1]OTCHET!J419+[1]OTCHET!J420+[1]OTCHET!J421+[1]OTCHET!J422</f>
        <v>-2009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3516495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3516495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-31987533</v>
      </c>
      <c r="F62" s="318">
        <f t="shared" si="5"/>
        <v>4149402</v>
      </c>
      <c r="G62" s="319">
        <f t="shared" si="5"/>
        <v>3968946</v>
      </c>
      <c r="H62" s="320">
        <f t="shared" si="5"/>
        <v>403846</v>
      </c>
      <c r="I62" s="320">
        <f t="shared" si="5"/>
        <v>-484335</v>
      </c>
      <c r="J62" s="321">
        <f t="shared" si="5"/>
        <v>260945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31987533</v>
      </c>
      <c r="F64" s="330">
        <f>SUM(+F66+F74+F75+F82+F83+F84+F87+F88+F89+F90+F91+F92+F93)</f>
        <v>-4149402</v>
      </c>
      <c r="G64" s="331">
        <f t="shared" ref="G64:L64" si="7">SUM(+G66+G74+G75+G82+G83+G84+G87+G88+G89+G90+G91+G92+G93)</f>
        <v>-3968946</v>
      </c>
      <c r="H64" s="332">
        <f>SUM(+H66+H74+H75+H82+H83+H84+H87+H88+H89+H90+H91+H92+H93)</f>
        <v>-403846</v>
      </c>
      <c r="I64" s="332">
        <f>SUM(+I66+I74+I75+I82+I83+I84+I87+I88+I89+I90+I91+I92+I93)</f>
        <v>484335</v>
      </c>
      <c r="J64" s="333">
        <f>SUM(+J66+J74+J75+J82+J83+J84+J87+J88+J89+J90+J91+J92+J93)</f>
        <v>-260945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-3012467</v>
      </c>
      <c r="F66" s="291">
        <f>SUM(F67:F73)</f>
        <v>-3106752</v>
      </c>
      <c r="G66" s="292">
        <f t="shared" ref="G66:M66" si="8">SUM(G67:G73)</f>
        <v>-3012467</v>
      </c>
      <c r="H66" s="293">
        <f>SUM(H67:H73)</f>
        <v>-94285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-3012467</v>
      </c>
      <c r="F68" s="357">
        <f t="shared" si="1"/>
        <v>-3012467</v>
      </c>
      <c r="G68" s="358">
        <f>+[1]OTCHET!G480+[1]OTCHET!G481+[1]OTCHET!G484+[1]OTCHET!G485+[1]OTCHET!G488+[1]OTCHET!G489+[1]OTCHET!G490+[1]OTCHET!G492</f>
        <v>-3012467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15209</v>
      </c>
      <c r="G72" s="358">
        <f>+[1]OTCHET!G577+[1]OTCHET!G578</f>
        <v>0</v>
      </c>
      <c r="H72" s="359">
        <f>+[1]OTCHET!H577+[1]OTCHET!H578</f>
        <v>15209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-109494</v>
      </c>
      <c r="G73" s="365">
        <f>+[1]OTCHET!G579+[1]OTCHET!G580+[1]OTCHET!G581</f>
        <v>0</v>
      </c>
      <c r="H73" s="366">
        <f>+[1]OTCHET!H579+[1]OTCHET!H580+[1]OTCHET!H581</f>
        <v>-109494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35000000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35000000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129978</v>
      </c>
      <c r="G84" s="292">
        <f t="shared" ref="G84:M84" si="10">+G85+G86</f>
        <v>-78124</v>
      </c>
      <c r="H84" s="293">
        <f>+H85+H86</f>
        <v>226246</v>
      </c>
      <c r="I84" s="293">
        <f>+I85+I86</f>
        <v>-5316</v>
      </c>
      <c r="J84" s="294">
        <f>+J85+J86</f>
        <v>-12828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129978</v>
      </c>
      <c r="G86" s="365">
        <f>+[1]OTCHET!G517+[1]OTCHET!G520+[1]OTCHET!G540</f>
        <v>-78124</v>
      </c>
      <c r="H86" s="366">
        <f>+[1]OTCHET!H517+[1]OTCHET!H520+[1]OTCHET!H540</f>
        <v>226246</v>
      </c>
      <c r="I86" s="366">
        <f>+[1]OTCHET!I517+[1]OTCHET!I520+[1]OTCHET!I540</f>
        <v>-5316</v>
      </c>
      <c r="J86" s="367">
        <f>+[1]OTCHET!J517+[1]OTCHET!J520+[1]OTCHET!J540</f>
        <v>-12828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-112356</v>
      </c>
      <c r="G87" s="282">
        <f>[1]OTCHET!G527</f>
        <v>135761</v>
      </c>
      <c r="H87" s="283">
        <f>[1]OTCHET!H527</f>
        <v>0</v>
      </c>
      <c r="I87" s="283">
        <f>[1]OTCHET!I527</f>
        <v>0</v>
      </c>
      <c r="J87" s="284">
        <f>[1]OTCHET!J527</f>
        <v>-248117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141004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141004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-1197627</v>
      </c>
      <c r="G89" s="177">
        <f>+[1]OTCHET!G569+[1]OTCHET!G570+[1]OTCHET!G571+[1]OTCHET!G572+[1]OTCHET!G573+[1]OTCHET!G574+[1]OTCHET!G575</f>
        <v>-667169</v>
      </c>
      <c r="H89" s="178">
        <f>+[1]OTCHET!H569+[1]OTCHET!H570+[1]OTCHET!H571+[1]OTCHET!H572+[1]OTCHET!H573+[1]OTCHET!H574+[1]OTCHET!H575</f>
        <v>-426588</v>
      </c>
      <c r="I89" s="178">
        <f>+[1]OTCHET!I569+[1]OTCHET!I570+[1]OTCHET!I571+[1]OTCHET!I572+[1]OTCHET!I573+[1]OTCHET!I574+[1]OTCHET!I575</f>
        <v>-103870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-3500</v>
      </c>
      <c r="G90" s="177">
        <f>+[1]OTCHET!G576</f>
        <v>0</v>
      </c>
      <c r="H90" s="178">
        <f>+[1]OTCHET!H576</f>
        <v>9</v>
      </c>
      <c r="I90" s="178">
        <f>+[1]OTCHET!I576</f>
        <v>-3509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-149</v>
      </c>
      <c r="G92" s="177">
        <f>+[1]OTCHET!G585+[1]OTCHET!G586</f>
        <v>-149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-346798</v>
      </c>
      <c r="H93" s="130">
        <f>[1]OTCHET!H587</f>
        <v>-250232</v>
      </c>
      <c r="I93" s="130">
        <f>[1]OTCHET!I587</f>
        <v>597030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-5512</v>
      </c>
      <c r="H94" s="380">
        <f>+[1]OTCHET!H590</f>
        <v>-250232</v>
      </c>
      <c r="I94" s="380">
        <f>+[1]OTCHET!I590</f>
        <v>255744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dblagoeva@mtitc.government.bg</v>
      </c>
      <c r="C105" s="402"/>
      <c r="D105" s="402"/>
      <c r="E105" s="407"/>
      <c r="F105" s="19"/>
      <c r="G105" s="408" t="str">
        <f>+[1]OTCHET!E601</f>
        <v>02 / 9409 533</v>
      </c>
      <c r="H105" s="408">
        <f>+[1]OTCHET!F601</f>
        <v>0</v>
      </c>
      <c r="I105" s="409"/>
      <c r="J105" s="410">
        <f>+[1]OTCHET!B601</f>
        <v>42865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Васил Р. Невенов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ax="12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2017-05-11T12:17:43Z</dcterms:created>
  <dcterms:modified xsi:type="dcterms:W3CDTF">2017-05-11T12:18:08Z</dcterms:modified>
</cp:coreProperties>
</file>