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3.2017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<sst xmlns="http://schemas.openxmlformats.org/spreadsheetml/2006/main" count="241" uniqueCount="172">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</sst>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3.2017/B1_2017_03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42825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175855</v>
          </cell>
          <cell r="H75">
            <v>0</v>
          </cell>
          <cell r="I75">
            <v>1621</v>
          </cell>
          <cell r="J75">
            <v>0</v>
          </cell>
        </row>
        <row r="78">
          <cell r="E78">
            <v>469600</v>
          </cell>
          <cell r="G78">
            <v>65475</v>
          </cell>
          <cell r="I78">
            <v>-70</v>
          </cell>
        </row>
        <row r="79">
          <cell r="E79">
            <v>337400</v>
          </cell>
          <cell r="G79">
            <v>109647</v>
          </cell>
          <cell r="I79">
            <v>1691</v>
          </cell>
        </row>
        <row r="90">
          <cell r="E90">
            <v>22417200</v>
          </cell>
          <cell r="G90">
            <v>3904474</v>
          </cell>
          <cell r="H90">
            <v>287484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575348</v>
          </cell>
          <cell r="H108">
            <v>0</v>
          </cell>
          <cell r="I108">
            <v>126</v>
          </cell>
          <cell r="J108">
            <v>328809</v>
          </cell>
        </row>
        <row r="112">
          <cell r="E112">
            <v>95591</v>
          </cell>
          <cell r="G112">
            <v>7107</v>
          </cell>
          <cell r="H112">
            <v>-63</v>
          </cell>
          <cell r="I112">
            <v>295</v>
          </cell>
          <cell r="J112">
            <v>-329199</v>
          </cell>
        </row>
        <row r="120">
          <cell r="E120">
            <v>0</v>
          </cell>
          <cell r="G120">
            <v>-5368271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25749765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1685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20309727</v>
          </cell>
          <cell r="G186">
            <v>4449938</v>
          </cell>
          <cell r="H186">
            <v>0</v>
          </cell>
          <cell r="I186">
            <v>36343</v>
          </cell>
          <cell r="J186">
            <v>844307</v>
          </cell>
        </row>
        <row r="189">
          <cell r="E189">
            <v>2038174</v>
          </cell>
          <cell r="G189">
            <v>509322</v>
          </cell>
          <cell r="H189">
            <v>0</v>
          </cell>
          <cell r="I189">
            <v>3366</v>
          </cell>
          <cell r="J189">
            <v>41719</v>
          </cell>
        </row>
        <row r="195">
          <cell r="E195">
            <v>5423648</v>
          </cell>
          <cell r="G195">
            <v>0</v>
          </cell>
          <cell r="H195">
            <v>0</v>
          </cell>
          <cell r="I195">
            <v>0</v>
          </cell>
          <cell r="J195">
            <v>1429829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19676418</v>
          </cell>
          <cell r="G204">
            <v>2793856</v>
          </cell>
          <cell r="H204">
            <v>-18129</v>
          </cell>
          <cell r="I204">
            <v>299745</v>
          </cell>
          <cell r="J204">
            <v>0</v>
          </cell>
        </row>
        <row r="222">
          <cell r="E222">
            <v>492400</v>
          </cell>
          <cell r="G222">
            <v>143239</v>
          </cell>
          <cell r="H222">
            <v>0</v>
          </cell>
          <cell r="I222">
            <v>4356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818211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213000000</v>
          </cell>
          <cell r="G265">
            <v>75203371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1332673</v>
          </cell>
          <cell r="G271">
            <v>60885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3022142</v>
          </cell>
          <cell r="G275">
            <v>47919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6121758</v>
          </cell>
          <cell r="G276">
            <v>5370766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347500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173263700</v>
          </cell>
          <cell r="G371">
            <v>68178152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10444249</v>
          </cell>
          <cell r="G387">
            <v>2069606</v>
          </cell>
          <cell r="H387">
            <v>0</v>
          </cell>
          <cell r="I387">
            <v>0</v>
          </cell>
          <cell r="J387">
            <v>390</v>
          </cell>
        </row>
        <row r="392">
          <cell r="E392">
            <v>-432300</v>
          </cell>
          <cell r="G392">
            <v>-2055383</v>
          </cell>
          <cell r="H392">
            <v>0</v>
          </cell>
          <cell r="I392">
            <v>-10119</v>
          </cell>
          <cell r="J392">
            <v>-1384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2498657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6">
          <cell r="E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89">
          <cell r="G489">
            <v>-3012467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-60003</v>
          </cell>
          <cell r="H520">
            <v>226246</v>
          </cell>
          <cell r="I520">
            <v>-3429</v>
          </cell>
          <cell r="J520">
            <v>-10985</v>
          </cell>
        </row>
        <row r="527">
          <cell r="E527">
            <v>0</v>
          </cell>
          <cell r="G527">
            <v>600</v>
          </cell>
          <cell r="H527">
            <v>0</v>
          </cell>
          <cell r="I527">
            <v>0</v>
          </cell>
          <cell r="J527">
            <v>-169909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54068</v>
          </cell>
          <cell r="H540">
            <v>0</v>
          </cell>
          <cell r="I540">
            <v>-1438</v>
          </cell>
          <cell r="J540">
            <v>-524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-412827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-52218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-56836</v>
          </cell>
          <cell r="J574">
            <v>0</v>
          </cell>
        </row>
        <row r="575">
          <cell r="G575">
            <v>-604410</v>
          </cell>
          <cell r="I575">
            <v>0</v>
          </cell>
        </row>
        <row r="576">
          <cell r="G576">
            <v>0</v>
          </cell>
          <cell r="H576">
            <v>20</v>
          </cell>
          <cell r="I576">
            <v>-2315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-25698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-218619</v>
          </cell>
          <cell r="H587">
            <v>-249504</v>
          </cell>
          <cell r="I587">
            <v>468123</v>
          </cell>
          <cell r="J587">
            <v>0</v>
          </cell>
        </row>
        <row r="590">
          <cell r="E590">
            <v>0</v>
          </cell>
          <cell r="G590">
            <v>62721</v>
          </cell>
          <cell r="H590">
            <v>-249504</v>
          </cell>
          <cell r="I590">
            <v>186783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42835</v>
          </cell>
          <cell r="E601" t="str">
            <v>02 / 9409 533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42825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53488791</v>
      </c>
      <c r="F22" s="110">
        <f t="shared" si="0"/>
        <v>25335036</v>
      </c>
      <c r="G22" s="111">
        <f t="shared" si="0"/>
        <v>25045963</v>
      </c>
      <c r="H22" s="112">
        <f t="shared" si="0"/>
        <v>287421</v>
      </c>
      <c r="I22" s="112">
        <f t="shared" si="0"/>
        <v>2042</v>
      </c>
      <c r="J22" s="113">
        <f t="shared" si="0"/>
        <v>-390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53488791</v>
      </c>
      <c r="F25" s="135">
        <f>+F26+F30+F31+F32+F33</f>
        <v>25333351</v>
      </c>
      <c r="G25" s="136">
        <f t="shared" ref="G25:M25" si="2">+G26+G30+G31+G32+G33</f>
        <v>25044278</v>
      </c>
      <c r="H25" s="137">
        <f>+H26+H30+H31+H32+H33</f>
        <v>287421</v>
      </c>
      <c r="I25" s="137">
        <f>+I26+I30+I31+I32+I33</f>
        <v>2042</v>
      </c>
      <c r="J25" s="138">
        <f>+J26+J30+J31+J32+J33</f>
        <v>-390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177476</v>
      </c>
      <c r="G26" s="142">
        <f>[1]OTCHET!G75</f>
        <v>175855</v>
      </c>
      <c r="H26" s="143">
        <f>[1]OTCHET!H75</f>
        <v>0</v>
      </c>
      <c r="I26" s="143">
        <f>[1]OTCHET!I75</f>
        <v>1621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469600</v>
      </c>
      <c r="F28" s="156">
        <f t="shared" si="1"/>
        <v>65405</v>
      </c>
      <c r="G28" s="157">
        <f>[1]OTCHET!G78</f>
        <v>65475</v>
      </c>
      <c r="H28" s="158">
        <f>[1]OTCHET!H78</f>
        <v>0</v>
      </c>
      <c r="I28" s="158">
        <f>[1]OTCHET!I78</f>
        <v>-70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337400</v>
      </c>
      <c r="F29" s="164">
        <f t="shared" si="1"/>
        <v>111338</v>
      </c>
      <c r="G29" s="165">
        <f>+[1]OTCHET!G79+[1]OTCHET!G80</f>
        <v>109647</v>
      </c>
      <c r="H29" s="166">
        <f>+[1]OTCHET!H79+[1]OTCHET!H80</f>
        <v>0</v>
      </c>
      <c r="I29" s="166">
        <f>+[1]OTCHET!I79+[1]OTCHET!I80</f>
        <v>1691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4191958</v>
      </c>
      <c r="G30" s="171">
        <f>[1]OTCHET!G90+[1]OTCHET!G93+[1]OTCHET!G94</f>
        <v>3904474</v>
      </c>
      <c r="H30" s="172">
        <f>[1]OTCHET!H90+[1]OTCHET!H93+[1]OTCHET!H94</f>
        <v>287484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904283</v>
      </c>
      <c r="G31" s="177">
        <f>[1]OTCHET!G108</f>
        <v>575348</v>
      </c>
      <c r="H31" s="178">
        <f>[1]OTCHET!H108</f>
        <v>0</v>
      </c>
      <c r="I31" s="178">
        <f>[1]OTCHET!I108</f>
        <v>126</v>
      </c>
      <c r="J31" s="179">
        <f>[1]OTCHET!J108</f>
        <v>328809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25095591</v>
      </c>
      <c r="F32" s="176">
        <f t="shared" si="1"/>
        <v>20059634</v>
      </c>
      <c r="G32" s="177">
        <f>[1]OTCHET!G112+[1]OTCHET!G120+[1]OTCHET!G136+[1]OTCHET!G137</f>
        <v>20388601</v>
      </c>
      <c r="H32" s="178">
        <f>[1]OTCHET!H112+[1]OTCHET!H120+[1]OTCHET!H136+[1]OTCHET!H137</f>
        <v>-63</v>
      </c>
      <c r="I32" s="178">
        <f>[1]OTCHET!I112+[1]OTCHET!I120+[1]OTCHET!I136+[1]OTCHET!I137</f>
        <v>295</v>
      </c>
      <c r="J32" s="179">
        <f>[1]OTCHET!J112+[1]OTCHET!J120+[1]OTCHET!J136+[1]OTCHET!J137</f>
        <v>-329199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1685</v>
      </c>
      <c r="G37" s="208">
        <f>[1]OTCHET!G141+[1]OTCHET!G150+[1]OTCHET!G159</f>
        <v>1685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271764440</v>
      </c>
      <c r="F38" s="217">
        <f t="shared" si="3"/>
        <v>92039043</v>
      </c>
      <c r="G38" s="218">
        <f t="shared" si="3"/>
        <v>89397507</v>
      </c>
      <c r="H38" s="219">
        <f t="shared" si="3"/>
        <v>-18129</v>
      </c>
      <c r="I38" s="219">
        <f t="shared" si="3"/>
        <v>343810</v>
      </c>
      <c r="J38" s="220">
        <f t="shared" si="3"/>
        <v>2315855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20309727</v>
      </c>
      <c r="F39" s="119">
        <f t="shared" si="1"/>
        <v>5330588</v>
      </c>
      <c r="G39" s="120">
        <f>[1]OTCHET!G186</f>
        <v>4449938</v>
      </c>
      <c r="H39" s="121">
        <f>[1]OTCHET!H186</f>
        <v>0</v>
      </c>
      <c r="I39" s="121">
        <f>[1]OTCHET!I186</f>
        <v>36343</v>
      </c>
      <c r="J39" s="122">
        <f>[1]OTCHET!J186</f>
        <v>844307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2038174</v>
      </c>
      <c r="F40" s="176">
        <f t="shared" si="1"/>
        <v>554407</v>
      </c>
      <c r="G40" s="177">
        <f>[1]OTCHET!G189</f>
        <v>509322</v>
      </c>
      <c r="H40" s="178">
        <f>[1]OTCHET!H189</f>
        <v>0</v>
      </c>
      <c r="I40" s="178">
        <f>[1]OTCHET!I189</f>
        <v>3366</v>
      </c>
      <c r="J40" s="179">
        <f>[1]OTCHET!J189</f>
        <v>41719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5423648</v>
      </c>
      <c r="F41" s="176">
        <f t="shared" si="1"/>
        <v>1429829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1429829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21501491</v>
      </c>
      <c r="F42" s="176">
        <f t="shared" si="1"/>
        <v>3283952</v>
      </c>
      <c r="G42" s="177">
        <f>+[1]OTCHET!G204+[1]OTCHET!G222+[1]OTCHET!G271</f>
        <v>2997980</v>
      </c>
      <c r="H42" s="178">
        <f>+[1]OTCHET!H204+[1]OTCHET!H222+[1]OTCHET!H271</f>
        <v>-18129</v>
      </c>
      <c r="I42" s="178">
        <f>+[1]OTCHET!I204+[1]OTCHET!I222+[1]OTCHET!I271</f>
        <v>304101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818211</v>
      </c>
      <c r="G43" s="129">
        <f>+[1]OTCHET!G226+[1]OTCHET!G232+[1]OTCHET!G235+[1]OTCHET!G236+[1]OTCHET!G237+[1]OTCHET!G238+[1]OTCHET!G239</f>
        <v>818211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818211</v>
      </c>
      <c r="G44" s="234">
        <f>+[1]OTCHET!G235+[1]OTCHET!G236+[1]OTCHET!G237+[1]OTCHET!G238+[1]OTCHET!G242+[1]OTCHET!G243+[1]OTCHET!G247</f>
        <v>818211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213000000</v>
      </c>
      <c r="F47" s="176">
        <f t="shared" si="1"/>
        <v>75203371</v>
      </c>
      <c r="G47" s="177">
        <f>+[1]OTCHET!G265+[1]OTCHET!G269+[1]OTCHET!G270+[1]OTCHET!G273</f>
        <v>75203371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9491400</v>
      </c>
      <c r="F48" s="176">
        <f t="shared" si="1"/>
        <v>5418685</v>
      </c>
      <c r="G48" s="177">
        <f>[1]OTCHET!G275+[1]OTCHET!G276+[1]OTCHET!G284+[1]OTCHET!G287</f>
        <v>5418685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183275649</v>
      </c>
      <c r="F54" s="275">
        <f t="shared" si="4"/>
        <v>70679919</v>
      </c>
      <c r="G54" s="276">
        <f t="shared" si="4"/>
        <v>68192375</v>
      </c>
      <c r="H54" s="277">
        <f t="shared" si="4"/>
        <v>0</v>
      </c>
      <c r="I54" s="278">
        <f t="shared" si="4"/>
        <v>-10119</v>
      </c>
      <c r="J54" s="279">
        <f t="shared" si="4"/>
        <v>2497663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173263700</v>
      </c>
      <c r="F55" s="281">
        <f t="shared" si="1"/>
        <v>68178152</v>
      </c>
      <c r="G55" s="282">
        <f>+[1]OTCHET!G357+[1]OTCHET!G371+[1]OTCHET!G384</f>
        <v>68178152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10011949</v>
      </c>
      <c r="F56" s="286">
        <f t="shared" si="1"/>
        <v>3110</v>
      </c>
      <c r="G56" s="287">
        <f>+[1]OTCHET!G379+[1]OTCHET!G387+[1]OTCHET!G392+[1]OTCHET!G395+[1]OTCHET!G398+[1]OTCHET!G401+[1]OTCHET!G402+[1]OTCHET!G405+[1]OTCHET!G418+[1]OTCHET!G419+[1]OTCHET!G420+[1]OTCHET!G421+[1]OTCHET!G422</f>
        <v>14223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-10119</v>
      </c>
      <c r="J56" s="289">
        <f>+[1]OTCHET!J379+[1]OTCHET!J387+[1]OTCHET!J392+[1]OTCHET!J395+[1]OTCHET!J398+[1]OTCHET!J401+[1]OTCHET!J402+[1]OTCHET!J405+[1]OTCHET!J418+[1]OTCHET!J419+[1]OTCHET!J420+[1]OTCHET!J421+[1]OTCHET!J422</f>
        <v>-994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2498657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2498657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-35000000</v>
      </c>
      <c r="F62" s="318">
        <f t="shared" si="5"/>
        <v>3975912</v>
      </c>
      <c r="G62" s="319">
        <f t="shared" si="5"/>
        <v>3840831</v>
      </c>
      <c r="H62" s="320">
        <f t="shared" si="5"/>
        <v>305550</v>
      </c>
      <c r="I62" s="320">
        <f t="shared" si="5"/>
        <v>-351887</v>
      </c>
      <c r="J62" s="321">
        <f t="shared" si="5"/>
        <v>181418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35000000</v>
      </c>
      <c r="F64" s="330">
        <f>SUM(+F66+F74+F75+F82+F83+F84+F87+F88+F89+F90+F91+F92+F93)</f>
        <v>-3975912</v>
      </c>
      <c r="G64" s="331">
        <f t="shared" ref="G64:L64" si="7">SUM(+G66+G74+G75+G82+G83+G84+G87+G88+G89+G90+G91+G92+G93)</f>
        <v>-3840831</v>
      </c>
      <c r="H64" s="332">
        <f>SUM(+H66+H74+H75+H82+H83+H84+H87+H88+H89+H90+H91+H92+H93)</f>
        <v>-305550</v>
      </c>
      <c r="I64" s="332">
        <f>SUM(+I66+I74+I75+I82+I83+I84+I87+I88+I89+I90+I91+I92+I93)</f>
        <v>351887</v>
      </c>
      <c r="J64" s="333">
        <f>SUM(+J66+J74+J75+J82+J83+J84+J87+J88+J89+J90+J91+J92+J93)</f>
        <v>-181418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-3022956</v>
      </c>
      <c r="G66" s="292">
        <f t="shared" ref="G66:M66" si="8">SUM(G67:G73)</f>
        <v>-3012467</v>
      </c>
      <c r="H66" s="293">
        <f>SUM(H67:H73)</f>
        <v>-10489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-3012467</v>
      </c>
      <c r="G68" s="358">
        <f>+[1]OTCHET!G480+[1]OTCHET!G481+[1]OTCHET!G484+[1]OTCHET!G485+[1]OTCHET!G488+[1]OTCHET!G489+[1]OTCHET!G490+[1]OTCHET!G492</f>
        <v>-3012467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-25698</v>
      </c>
      <c r="G73" s="365">
        <f>+[1]OTCHET!G579+[1]OTCHET!G580+[1]OTCHET!G581</f>
        <v>0</v>
      </c>
      <c r="H73" s="366">
        <f>+[1]OTCHET!H579+[1]OTCHET!H580+[1]OTCHET!H581</f>
        <v>-25698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35000000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203935</v>
      </c>
      <c r="G84" s="292">
        <f t="shared" ref="G84:M84" si="10">+G85+G86</f>
        <v>-5935</v>
      </c>
      <c r="H84" s="293">
        <f>+H85+H86</f>
        <v>226246</v>
      </c>
      <c r="I84" s="293">
        <f>+I85+I86</f>
        <v>-4867</v>
      </c>
      <c r="J84" s="294">
        <f>+J85+J86</f>
        <v>-11509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203935</v>
      </c>
      <c r="G86" s="365">
        <f>+[1]OTCHET!G517+[1]OTCHET!G520+[1]OTCHET!G540</f>
        <v>-5935</v>
      </c>
      <c r="H86" s="366">
        <f>+[1]OTCHET!H517+[1]OTCHET!H520+[1]OTCHET!H540</f>
        <v>226246</v>
      </c>
      <c r="I86" s="366">
        <f>+[1]OTCHET!I517+[1]OTCHET!I520+[1]OTCHET!I540</f>
        <v>-4867</v>
      </c>
      <c r="J86" s="367">
        <f>+[1]OTCHET!J517+[1]OTCHET!J520+[1]OTCHET!J540</f>
        <v>-11509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-169309</v>
      </c>
      <c r="G87" s="282">
        <f>[1]OTCHET!G527</f>
        <v>600</v>
      </c>
      <c r="H87" s="283">
        <f>[1]OTCHET!H527</f>
        <v>0</v>
      </c>
      <c r="I87" s="283">
        <f>[1]OTCHET!I527</f>
        <v>0</v>
      </c>
      <c r="J87" s="284">
        <f>[1]OTCHET!J527</f>
        <v>-169909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-1126291</v>
      </c>
      <c r="G89" s="177">
        <f>+[1]OTCHET!G569+[1]OTCHET!G570+[1]OTCHET!G571+[1]OTCHET!G572+[1]OTCHET!G573+[1]OTCHET!G574+[1]OTCHET!G575</f>
        <v>-604410</v>
      </c>
      <c r="H89" s="178">
        <f>+[1]OTCHET!H569+[1]OTCHET!H570+[1]OTCHET!H571+[1]OTCHET!H572+[1]OTCHET!H573+[1]OTCHET!H574+[1]OTCHET!H575</f>
        <v>-412827</v>
      </c>
      <c r="I89" s="178">
        <f>+[1]OTCHET!I569+[1]OTCHET!I570+[1]OTCHET!I571+[1]OTCHET!I572+[1]OTCHET!I573+[1]OTCHET!I574+[1]OTCHET!I575</f>
        <v>-109054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-2295</v>
      </c>
      <c r="G90" s="177">
        <f>+[1]OTCHET!G576</f>
        <v>0</v>
      </c>
      <c r="H90" s="178">
        <f>+[1]OTCHET!H576</f>
        <v>20</v>
      </c>
      <c r="I90" s="178">
        <f>+[1]OTCHET!I576</f>
        <v>-2315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-218619</v>
      </c>
      <c r="H93" s="130">
        <f>[1]OTCHET!H587</f>
        <v>-249504</v>
      </c>
      <c r="I93" s="130">
        <f>[1]OTCHET!I587</f>
        <v>468123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62721</v>
      </c>
      <c r="H94" s="380">
        <f>+[1]OTCHET!H590</f>
        <v>-249504</v>
      </c>
      <c r="I94" s="380">
        <f>+[1]OTCHET!I590</f>
        <v>186783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42835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2017-04-11T08:40:27Z</dcterms:created>
  <dcterms:modified xsi:type="dcterms:W3CDTF">2017-04-11T08:41:05Z</dcterms:modified>
</cp:coreProperties>
</file>