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esktop\Месечен отчет\31.05.2019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J86" i="1" s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I83" i="1"/>
  <c r="H83" i="1"/>
  <c r="G83" i="1"/>
  <c r="F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F47" i="1" s="1"/>
  <c r="I47" i="1"/>
  <c r="H47" i="1"/>
  <c r="G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F41" i="1" s="1"/>
  <c r="I41" i="1"/>
  <c r="H41" i="1"/>
  <c r="G41" i="1"/>
  <c r="E41" i="1"/>
  <c r="J40" i="1"/>
  <c r="I40" i="1"/>
  <c r="I39" i="1" s="1"/>
  <c r="I38" i="1" s="1"/>
  <c r="H40" i="1"/>
  <c r="F40" i="1" s="1"/>
  <c r="F39" i="1" s="1"/>
  <c r="F38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M22" i="1"/>
  <c r="M64" i="1" s="1"/>
  <c r="L22" i="1"/>
  <c r="L64" i="1" s="1"/>
  <c r="L65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M65" i="1" l="1"/>
  <c r="I22" i="1"/>
  <c r="J66" i="1"/>
  <c r="J105" i="1" s="1"/>
  <c r="J65" i="1"/>
  <c r="E22" i="1"/>
  <c r="E64" i="1" s="1"/>
  <c r="F77" i="1"/>
  <c r="F56" i="1"/>
  <c r="F23" i="1"/>
  <c r="G25" i="1"/>
  <c r="G22" i="1" s="1"/>
  <c r="F26" i="1"/>
  <c r="F25" i="1" s="1"/>
  <c r="I56" i="1"/>
  <c r="I77" i="1"/>
  <c r="I66" i="1" s="1"/>
  <c r="I86" i="1"/>
  <c r="H39" i="1"/>
  <c r="H38" i="1" s="1"/>
  <c r="H64" i="1" s="1"/>
  <c r="G68" i="1"/>
  <c r="F69" i="1"/>
  <c r="F68" i="1" s="1"/>
  <c r="G56" i="1"/>
  <c r="G77" i="1"/>
  <c r="G86" i="1"/>
  <c r="H105" i="1" l="1"/>
  <c r="H65" i="1"/>
  <c r="G64" i="1"/>
  <c r="F66" i="1"/>
  <c r="F22" i="1"/>
  <c r="F64" i="1" s="1"/>
  <c r="E105" i="1"/>
  <c r="E65" i="1"/>
  <c r="G66" i="1"/>
  <c r="I64" i="1"/>
  <c r="G65" i="1" l="1"/>
  <c r="G105" i="1"/>
  <c r="I105" i="1"/>
  <c r="I65" i="1"/>
  <c r="B105" i="1"/>
  <c r="B65" i="1"/>
  <c r="F105" i="1"/>
  <c r="F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<sst xmlns="http://schemas.openxmlformats.org/spreadsheetml/2006/main" count="247" uniqueCount="175">
  <si>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</si>
  <si>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</si>
  <si>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</si>
  <si>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</si>
  <si>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</si>
  <si>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</si>
  <si>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</si>
  <si>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</si>
  <si>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2019 г.</t>
  </si>
  <si>
    <t>ОТЧЕТ               2019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</si>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</sst>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esktop/&#1052;&#1077;&#1089;&#1077;&#1095;&#1077;&#1085;%20&#1086;&#1090;&#1095;&#1077;&#1090;/31.05.2019/&#1079;&#1072;%20&#1052;&#1060;/B1_2019_05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43616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807000</v>
          </cell>
          <cell r="G74">
            <v>407386</v>
          </cell>
          <cell r="H74">
            <v>1062178</v>
          </cell>
          <cell r="I74">
            <v>2918</v>
          </cell>
          <cell r="J74">
            <v>0</v>
          </cell>
        </row>
        <row r="77">
          <cell r="E77">
            <v>384640</v>
          </cell>
          <cell r="G77">
            <v>171777</v>
          </cell>
          <cell r="I77">
            <v>349</v>
          </cell>
        </row>
        <row r="78">
          <cell r="E78">
            <v>422360</v>
          </cell>
          <cell r="G78">
            <v>202711</v>
          </cell>
          <cell r="I78">
            <v>2569</v>
          </cell>
        </row>
        <row r="90">
          <cell r="E90">
            <v>21594400</v>
          </cell>
          <cell r="G90">
            <v>7590597</v>
          </cell>
          <cell r="H90">
            <v>601951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4169000</v>
          </cell>
          <cell r="G108">
            <v>1645774</v>
          </cell>
          <cell r="H108">
            <v>0</v>
          </cell>
          <cell r="I108">
            <v>171</v>
          </cell>
          <cell r="J108">
            <v>834772</v>
          </cell>
        </row>
        <row r="112">
          <cell r="E112">
            <v>-1206000</v>
          </cell>
          <cell r="G112">
            <v>5074</v>
          </cell>
          <cell r="H112">
            <v>-294</v>
          </cell>
          <cell r="I112">
            <v>-214</v>
          </cell>
          <cell r="J112">
            <v>-837347</v>
          </cell>
        </row>
        <row r="121">
          <cell r="E121">
            <v>-6700000</v>
          </cell>
          <cell r="G121">
            <v>-5180608</v>
          </cell>
          <cell r="H121">
            <v>0</v>
          </cell>
          <cell r="I121">
            <v>-1836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7">
          <cell r="E137">
            <v>34200000</v>
          </cell>
          <cell r="G137">
            <v>27802530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1971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26143065</v>
          </cell>
          <cell r="G187">
            <v>8711582</v>
          </cell>
          <cell r="H187">
            <v>0</v>
          </cell>
          <cell r="I187">
            <v>77154</v>
          </cell>
          <cell r="J187">
            <v>1754025</v>
          </cell>
        </row>
        <row r="190">
          <cell r="E190">
            <v>2685225</v>
          </cell>
          <cell r="G190">
            <v>1242895</v>
          </cell>
          <cell r="H190">
            <v>0</v>
          </cell>
          <cell r="I190">
            <v>20766</v>
          </cell>
          <cell r="J190">
            <v>95799</v>
          </cell>
        </row>
        <row r="196">
          <cell r="E196">
            <v>6789671</v>
          </cell>
          <cell r="G196">
            <v>0</v>
          </cell>
          <cell r="H196">
            <v>0</v>
          </cell>
          <cell r="I196">
            <v>0</v>
          </cell>
          <cell r="J196">
            <v>2796612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25243924</v>
          </cell>
          <cell r="G205">
            <v>6272070</v>
          </cell>
          <cell r="H205">
            <v>-46455</v>
          </cell>
          <cell r="I205">
            <v>452749</v>
          </cell>
          <cell r="J205">
            <v>0</v>
          </cell>
        </row>
        <row r="223">
          <cell r="E223">
            <v>492400</v>
          </cell>
          <cell r="G223">
            <v>168071</v>
          </cell>
          <cell r="H223">
            <v>0</v>
          </cell>
          <cell r="I223">
            <v>10296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495238</v>
          </cell>
          <cell r="G238">
            <v>495238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197742088</v>
          </cell>
          <cell r="G265">
            <v>82069022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1366968</v>
          </cell>
          <cell r="G271">
            <v>266483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7104635</v>
          </cell>
          <cell r="G275">
            <v>254689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3881182</v>
          </cell>
          <cell r="G276">
            <v>689676</v>
          </cell>
          <cell r="H276">
            <v>0</v>
          </cell>
          <cell r="I276">
            <v>1640</v>
          </cell>
          <cell r="J276">
            <v>0</v>
          </cell>
        </row>
        <row r="284">
          <cell r="E284">
            <v>205183</v>
          </cell>
          <cell r="G284">
            <v>50912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149490393</v>
          </cell>
          <cell r="G375">
            <v>56353444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11406290</v>
          </cell>
          <cell r="G391">
            <v>15502870</v>
          </cell>
          <cell r="H391">
            <v>0</v>
          </cell>
          <cell r="I391">
            <v>0</v>
          </cell>
          <cell r="J391">
            <v>2575</v>
          </cell>
        </row>
        <row r="396">
          <cell r="E396">
            <v>-40599037</v>
          </cell>
          <cell r="G396">
            <v>-257549</v>
          </cell>
          <cell r="H396">
            <v>0</v>
          </cell>
          <cell r="I396">
            <v>-36904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5017858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0">
          <cell r="E470">
            <v>102000000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80">
          <cell r="H480">
            <v>4304006</v>
          </cell>
        </row>
        <row r="493">
          <cell r="E493">
            <v>-3012467</v>
          </cell>
          <cell r="G493">
            <v>-3012467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-421041</v>
          </cell>
          <cell r="H524">
            <v>204291</v>
          </cell>
          <cell r="I524">
            <v>-10169</v>
          </cell>
          <cell r="J524">
            <v>-18628</v>
          </cell>
        </row>
        <row r="531">
          <cell r="E531">
            <v>0</v>
          </cell>
          <cell r="G531">
            <v>299919</v>
          </cell>
          <cell r="H531">
            <v>0</v>
          </cell>
          <cell r="I531">
            <v>0</v>
          </cell>
          <cell r="J531">
            <v>-352003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175864</v>
          </cell>
          <cell r="H544">
            <v>0</v>
          </cell>
          <cell r="I544">
            <v>-473</v>
          </cell>
          <cell r="J544">
            <v>-791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473675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G573">
            <v>-10107</v>
          </cell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-6085173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-64199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-83823</v>
          </cell>
          <cell r="J578">
            <v>0</v>
          </cell>
        </row>
        <row r="579">
          <cell r="G579">
            <v>-520884</v>
          </cell>
          <cell r="I579">
            <v>0</v>
          </cell>
        </row>
        <row r="580">
          <cell r="G580">
            <v>0</v>
          </cell>
          <cell r="H580">
            <v>36289</v>
          </cell>
          <cell r="I580">
            <v>-3836</v>
          </cell>
          <cell r="J580">
            <v>0</v>
          </cell>
        </row>
        <row r="581">
          <cell r="G581">
            <v>0</v>
          </cell>
          <cell r="H581">
            <v>22015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H584">
            <v>-65425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-1133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-159031</v>
          </cell>
          <cell r="H591">
            <v>-601939</v>
          </cell>
          <cell r="I591">
            <v>760970</v>
          </cell>
          <cell r="J591">
            <v>0</v>
          </cell>
        </row>
        <row r="594">
          <cell r="E594">
            <v>0</v>
          </cell>
          <cell r="G594">
            <v>288076</v>
          </cell>
          <cell r="H594">
            <v>-601939</v>
          </cell>
          <cell r="I594">
            <v>313863</v>
          </cell>
          <cell r="J594">
            <v>0</v>
          </cell>
        </row>
        <row r="600">
          <cell r="G600" t="str">
            <v>Иван ИВАНОВ</v>
          </cell>
        </row>
        <row r="603">
          <cell r="D603" t="str">
            <v>Васил Р. Невенов</v>
          </cell>
          <cell r="G603" t="str">
            <v>Иван МАРКОВ</v>
          </cell>
        </row>
        <row r="605">
          <cell r="B605">
            <v>43623</v>
          </cell>
          <cell r="E605" t="str">
            <v>02 / 9409 533</v>
          </cell>
          <cell r="H605" t="str">
            <v>vnevenov@mtitc.government.bg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9" zoomScale="75" zoomScaleNormal="75" workbookViewId="0">
      <selection activeCell="AF55" sqref="AF55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43616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52864400</v>
      </c>
      <c r="F22" s="110">
        <f t="shared" si="0"/>
        <v>33935023</v>
      </c>
      <c r="G22" s="111">
        <f t="shared" si="0"/>
        <v>32270753</v>
      </c>
      <c r="H22" s="112">
        <f t="shared" si="0"/>
        <v>1665806</v>
      </c>
      <c r="I22" s="112">
        <f t="shared" si="0"/>
        <v>1039</v>
      </c>
      <c r="J22" s="113">
        <f t="shared" si="0"/>
        <v>-2575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52864400</v>
      </c>
      <c r="F25" s="135">
        <f>+F26+F30+F31+F32+F33</f>
        <v>33933052</v>
      </c>
      <c r="G25" s="136">
        <f t="shared" ref="G25:M25" si="2">+G26+G30+G31+G32+G33</f>
        <v>32270753</v>
      </c>
      <c r="H25" s="137">
        <f>+H26+H30+H31+H32+H33</f>
        <v>1663835</v>
      </c>
      <c r="I25" s="137">
        <f>+I26+I30+I31+I32+I33</f>
        <v>1039</v>
      </c>
      <c r="J25" s="138">
        <f>+J26+J30+J31+J32+J33</f>
        <v>-2575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807000</v>
      </c>
      <c r="F26" s="141">
        <f t="shared" si="1"/>
        <v>1472482</v>
      </c>
      <c r="G26" s="142">
        <f>[1]OTCHET!G74</f>
        <v>407386</v>
      </c>
      <c r="H26" s="143">
        <f>[1]OTCHET!H74</f>
        <v>1062178</v>
      </c>
      <c r="I26" s="143">
        <f>[1]OTCHET!I74</f>
        <v>2918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384640</v>
      </c>
      <c r="F28" s="156">
        <f t="shared" si="1"/>
        <v>172126</v>
      </c>
      <c r="G28" s="157">
        <f>[1]OTCHET!G77</f>
        <v>171777</v>
      </c>
      <c r="H28" s="158">
        <f>[1]OTCHET!H77</f>
        <v>0</v>
      </c>
      <c r="I28" s="158">
        <f>[1]OTCHET!I77</f>
        <v>349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422360</v>
      </c>
      <c r="F29" s="164">
        <f t="shared" si="1"/>
        <v>205280</v>
      </c>
      <c r="G29" s="165">
        <f>+[1]OTCHET!G78+[1]OTCHET!G79</f>
        <v>202711</v>
      </c>
      <c r="H29" s="166">
        <f>+[1]OTCHET!H78+[1]OTCHET!H79</f>
        <v>0</v>
      </c>
      <c r="I29" s="166">
        <f>+[1]OTCHET!I78+[1]OTCHET!I79</f>
        <v>2569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21594400</v>
      </c>
      <c r="F30" s="170">
        <f t="shared" si="1"/>
        <v>8192548</v>
      </c>
      <c r="G30" s="171">
        <f>[1]OTCHET!G90+[1]OTCHET!G93+[1]OTCHET!G94</f>
        <v>7590597</v>
      </c>
      <c r="H30" s="172">
        <f>[1]OTCHET!H90+[1]OTCHET!H93+[1]OTCHET!H94</f>
        <v>601951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4169000</v>
      </c>
      <c r="F31" s="176">
        <f t="shared" si="1"/>
        <v>2480717</v>
      </c>
      <c r="G31" s="177">
        <f>[1]OTCHET!G108</f>
        <v>1645774</v>
      </c>
      <c r="H31" s="178">
        <f>[1]OTCHET!H108</f>
        <v>0</v>
      </c>
      <c r="I31" s="178">
        <f>[1]OTCHET!I108</f>
        <v>171</v>
      </c>
      <c r="J31" s="179">
        <f>[1]OTCHET!J108</f>
        <v>834772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26294000</v>
      </c>
      <c r="F32" s="176">
        <f t="shared" si="1"/>
        <v>21787305</v>
      </c>
      <c r="G32" s="177">
        <f>[1]OTCHET!G112+[1]OTCHET!G121+[1]OTCHET!G137+[1]OTCHET!G138</f>
        <v>22626996</v>
      </c>
      <c r="H32" s="178">
        <f>[1]OTCHET!H112+[1]OTCHET!H121+[1]OTCHET!H137+[1]OTCHET!H138</f>
        <v>-294</v>
      </c>
      <c r="I32" s="178">
        <f>[1]OTCHET!I112+[1]OTCHET!I121+[1]OTCHET!I137+[1]OTCHET!I138</f>
        <v>-2050</v>
      </c>
      <c r="J32" s="179">
        <f>[1]OTCHET!J112+[1]OTCHET!J121+[1]OTCHET!J137+[1]OTCHET!J138</f>
        <v>-837347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1971</v>
      </c>
      <c r="G37" s="208">
        <f>[1]OTCHET!G142+[1]OTCHET!G151+[1]OTCHET!G160</f>
        <v>0</v>
      </c>
      <c r="H37" s="209">
        <f>[1]OTCHET!H142+[1]OTCHET!H151+[1]OTCHET!H160</f>
        <v>1971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272149579</v>
      </c>
      <c r="F38" s="217">
        <f t="shared" si="3"/>
        <v>105383224</v>
      </c>
      <c r="G38" s="218">
        <f t="shared" si="3"/>
        <v>100220638</v>
      </c>
      <c r="H38" s="219">
        <f t="shared" si="3"/>
        <v>-46455</v>
      </c>
      <c r="I38" s="219">
        <f t="shared" si="3"/>
        <v>562605</v>
      </c>
      <c r="J38" s="220">
        <f t="shared" si="3"/>
        <v>4646436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35617961</v>
      </c>
      <c r="F39" s="229">
        <f t="shared" si="4"/>
        <v>14698833</v>
      </c>
      <c r="G39" s="230">
        <f t="shared" si="4"/>
        <v>9954477</v>
      </c>
      <c r="H39" s="231">
        <f t="shared" si="4"/>
        <v>0</v>
      </c>
      <c r="I39" s="231">
        <f t="shared" si="4"/>
        <v>97920</v>
      </c>
      <c r="J39" s="232">
        <f t="shared" si="4"/>
        <v>4646436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26143065</v>
      </c>
      <c r="F40" s="237">
        <f t="shared" si="1"/>
        <v>10542761</v>
      </c>
      <c r="G40" s="238">
        <f>[1]OTCHET!G187</f>
        <v>8711582</v>
      </c>
      <c r="H40" s="239">
        <f>[1]OTCHET!H187</f>
        <v>0</v>
      </c>
      <c r="I40" s="239">
        <f>[1]OTCHET!I187</f>
        <v>77154</v>
      </c>
      <c r="J40" s="240">
        <f>[1]OTCHET!J187</f>
        <v>1754025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2685225</v>
      </c>
      <c r="F41" s="245">
        <f t="shared" si="1"/>
        <v>1359460</v>
      </c>
      <c r="G41" s="246">
        <f>[1]OTCHET!G190</f>
        <v>1242895</v>
      </c>
      <c r="H41" s="247">
        <f>[1]OTCHET!H190</f>
        <v>0</v>
      </c>
      <c r="I41" s="247">
        <f>[1]OTCHET!I190</f>
        <v>20766</v>
      </c>
      <c r="J41" s="248">
        <f>[1]OTCHET!J190</f>
        <v>95799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6789671</v>
      </c>
      <c r="F42" s="252">
        <f t="shared" si="1"/>
        <v>2796612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2796612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27103292</v>
      </c>
      <c r="F43" s="258">
        <f t="shared" si="1"/>
        <v>7123214</v>
      </c>
      <c r="G43" s="259">
        <f>+[1]OTCHET!G205+[1]OTCHET!G223+[1]OTCHET!G271</f>
        <v>6706624</v>
      </c>
      <c r="H43" s="260">
        <f>+[1]OTCHET!H205+[1]OTCHET!H223+[1]OTCHET!H271</f>
        <v>-46455</v>
      </c>
      <c r="I43" s="260">
        <f>+[1]OTCHET!I205+[1]OTCHET!I223+[1]OTCHET!I271</f>
        <v>463045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495238</v>
      </c>
      <c r="F44" s="128">
        <f t="shared" si="1"/>
        <v>495238</v>
      </c>
      <c r="G44" s="129">
        <f>+[1]OTCHET!G227+[1]OTCHET!G233+[1]OTCHET!G236+[1]OTCHET!G237+[1]OTCHET!G238+[1]OTCHET!G239+[1]OTCHET!G240</f>
        <v>495238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495238</v>
      </c>
      <c r="F45" s="264">
        <f t="shared" si="1"/>
        <v>495238</v>
      </c>
      <c r="G45" s="265">
        <f>+[1]OTCHET!G236+[1]OTCHET!G237+[1]OTCHET!G238+[1]OTCHET!G239+[1]OTCHET!G243+[1]OTCHET!G244+[1]OTCHET!G248</f>
        <v>495238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197742088</v>
      </c>
      <c r="F48" s="176">
        <f t="shared" si="1"/>
        <v>82069022</v>
      </c>
      <c r="G48" s="171">
        <f>+[1]OTCHET!G265+[1]OTCHET!G269+[1]OTCHET!G270</f>
        <v>82069022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11191000</v>
      </c>
      <c r="F49" s="176">
        <f t="shared" si="1"/>
        <v>996917</v>
      </c>
      <c r="G49" s="177">
        <f>[1]OTCHET!G275+[1]OTCHET!G276+[1]OTCHET!G284+[1]OTCHET!G287</f>
        <v>995277</v>
      </c>
      <c r="H49" s="178">
        <f>[1]OTCHET!H275+[1]OTCHET!H276+[1]OTCHET!H284+[1]OTCHET!H287</f>
        <v>0</v>
      </c>
      <c r="I49" s="178">
        <f>[1]OTCHET!I275+[1]OTCHET!I276+[1]OTCHET!I284+[1]OTCHET!I287</f>
        <v>1640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120297646</v>
      </c>
      <c r="F56" s="301">
        <f t="shared" si="5"/>
        <v>76582294</v>
      </c>
      <c r="G56" s="302">
        <f t="shared" si="5"/>
        <v>71598765</v>
      </c>
      <c r="H56" s="303">
        <f t="shared" si="5"/>
        <v>0</v>
      </c>
      <c r="I56" s="304">
        <f t="shared" si="5"/>
        <v>-36904</v>
      </c>
      <c r="J56" s="305">
        <f t="shared" si="5"/>
        <v>5020433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149490393</v>
      </c>
      <c r="F57" s="307">
        <f t="shared" si="1"/>
        <v>56353444</v>
      </c>
      <c r="G57" s="308">
        <f>+[1]OTCHET!G361+[1]OTCHET!G375+[1]OTCHET!G388</f>
        <v>56353444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-29192747</v>
      </c>
      <c r="F58" s="312">
        <f t="shared" si="1"/>
        <v>15210992</v>
      </c>
      <c r="G58" s="313">
        <f>+[1]OTCHET!G383+[1]OTCHET!G391+[1]OTCHET!G396+[1]OTCHET!G399+[1]OTCHET!G402+[1]OTCHET!G405+[1]OTCHET!G406+[1]OTCHET!G409+[1]OTCHET!G422+[1]OTCHET!G423+[1]OTCHET!G424+[1]OTCHET!G425+[1]OTCHET!G426</f>
        <v>15245321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-36904</v>
      </c>
      <c r="J58" s="315">
        <f>+[1]OTCHET!J383+[1]OTCHET!J391+[1]OTCHET!J396+[1]OTCHET!J399+[1]OTCHET!J402+[1]OTCHET!J405+[1]OTCHET!J406+[1]OTCHET!J409+[1]OTCHET!J422+[1]OTCHET!J423+[1]OTCHET!J424+[1]OTCHET!J425+[1]OTCHET!J426</f>
        <v>2575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5017858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5017858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-98987533</v>
      </c>
      <c r="F64" s="344">
        <f t="shared" si="6"/>
        <v>5134093</v>
      </c>
      <c r="G64" s="345">
        <f t="shared" si="6"/>
        <v>3648880</v>
      </c>
      <c r="H64" s="346">
        <f t="shared" si="6"/>
        <v>1712261</v>
      </c>
      <c r="I64" s="346">
        <f t="shared" si="6"/>
        <v>-598470</v>
      </c>
      <c r="J64" s="347">
        <f t="shared" si="6"/>
        <v>371422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98987533</v>
      </c>
      <c r="F66" s="356">
        <f>SUM(+F68+F76+F77+F84+F85+F86+F89+F90+F91+F92+F93+F94+F95)</f>
        <v>-5134093</v>
      </c>
      <c r="G66" s="357">
        <f t="shared" ref="G66:L66" si="8">SUM(+G68+G76+G77+G84+G85+G86+G89+G90+G91+G92+G93+G94+G95)</f>
        <v>-3648880</v>
      </c>
      <c r="H66" s="358">
        <f>SUM(+H68+H76+H77+H84+H85+H86+H89+H90+H91+H92+H93+H94+H95)</f>
        <v>-1712261</v>
      </c>
      <c r="I66" s="358">
        <f>SUM(+I68+I76+I77+I84+I85+I86+I89+I90+I91+I92+I93+I94+I95)</f>
        <v>598470</v>
      </c>
      <c r="J66" s="359">
        <f>SUM(+J68+J76+J77+J84+J85+J86+J89+J90+J91+J92+J93+J94+J95)</f>
        <v>-371422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-3012467</v>
      </c>
      <c r="F68" s="317">
        <f>SUM(F69:F75)</f>
        <v>-3055877</v>
      </c>
      <c r="G68" s="318">
        <f t="shared" ref="G68:M68" si="9">SUM(G69:G75)</f>
        <v>-3012467</v>
      </c>
      <c r="H68" s="319">
        <f>SUM(H69:H75)</f>
        <v>-43410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-3012467</v>
      </c>
      <c r="F70" s="383">
        <f t="shared" si="1"/>
        <v>-3012467</v>
      </c>
      <c r="G70" s="384">
        <f>+[1]OTCHET!G484+[1]OTCHET!G485+[1]OTCHET!G488+[1]OTCHET!G489+[1]OTCHET!G492+[1]OTCHET!G493+[1]OTCHET!G494+[1]OTCHET!G496</f>
        <v>-3012467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22015</v>
      </c>
      <c r="G74" s="384">
        <f>+[1]OTCHET!G581+[1]OTCHET!G582</f>
        <v>0</v>
      </c>
      <c r="H74" s="385">
        <f>+[1]OTCHET!H581+[1]OTCHET!H582</f>
        <v>22015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-65425</v>
      </c>
      <c r="G75" s="391">
        <f>+[1]OTCHET!G583+[1]OTCHET!G584+[1]OTCHET!G585</f>
        <v>0</v>
      </c>
      <c r="H75" s="392">
        <f>+[1]OTCHET!H583+[1]OTCHET!H584+[1]OTCHET!H585</f>
        <v>-65425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102000000</v>
      </c>
      <c r="F77" s="317">
        <f>SUM(F78:F83)</f>
        <v>4304006</v>
      </c>
      <c r="G77" s="318">
        <f t="shared" ref="G77:M77" si="10">SUM(G78:G83)</f>
        <v>0</v>
      </c>
      <c r="H77" s="319">
        <f>SUM(H78:H83)</f>
        <v>4304006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102000000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4304006</v>
      </c>
      <c r="G83" s="391">
        <f>+[1]OTCHET!G480</f>
        <v>0</v>
      </c>
      <c r="H83" s="392">
        <f>+[1]OTCHET!H480</f>
        <v>4304006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-70947</v>
      </c>
      <c r="G86" s="318">
        <f t="shared" ref="G86:M86" si="11">+G87+G88</f>
        <v>-245177</v>
      </c>
      <c r="H86" s="319">
        <f>+H87+H88</f>
        <v>204291</v>
      </c>
      <c r="I86" s="319">
        <f>+I87+I88</f>
        <v>-10642</v>
      </c>
      <c r="J86" s="320">
        <f>+J87+J88</f>
        <v>-19419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-70947</v>
      </c>
      <c r="G88" s="391">
        <f>+[1]OTCHET!G521+[1]OTCHET!G524+[1]OTCHET!G544</f>
        <v>-245177</v>
      </c>
      <c r="H88" s="392">
        <f>+[1]OTCHET!H521+[1]OTCHET!H524+[1]OTCHET!H544</f>
        <v>204291</v>
      </c>
      <c r="I88" s="392">
        <f>+[1]OTCHET!I521+[1]OTCHET!I524+[1]OTCHET!I544</f>
        <v>-10642</v>
      </c>
      <c r="J88" s="393">
        <f>+[1]OTCHET!J521+[1]OTCHET!J524+[1]OTCHET!J544</f>
        <v>-19419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-52084</v>
      </c>
      <c r="G89" s="308">
        <f>[1]OTCHET!G531</f>
        <v>299919</v>
      </c>
      <c r="H89" s="309">
        <f>[1]OTCHET!H531</f>
        <v>0</v>
      </c>
      <c r="I89" s="309">
        <f>[1]OTCHET!I531</f>
        <v>0</v>
      </c>
      <c r="J89" s="310">
        <f>[1]OTCHET!J531</f>
        <v>-352003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473675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473675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-6764186</v>
      </c>
      <c r="G91" s="177">
        <f>+[1]OTCHET!G573+[1]OTCHET!G574+[1]OTCHET!G575+[1]OTCHET!G576+[1]OTCHET!G577+[1]OTCHET!G578+[1]OTCHET!G579</f>
        <v>-530991</v>
      </c>
      <c r="H91" s="178">
        <f>+[1]OTCHET!H573+[1]OTCHET!H574+[1]OTCHET!H575+[1]OTCHET!H576+[1]OTCHET!H577+[1]OTCHET!H578+[1]OTCHET!H579</f>
        <v>-6085173</v>
      </c>
      <c r="I91" s="178">
        <f>+[1]OTCHET!I573+[1]OTCHET!I574+[1]OTCHET!I575+[1]OTCHET!I576+[1]OTCHET!I577+[1]OTCHET!I578+[1]OTCHET!I579</f>
        <v>-148022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32453</v>
      </c>
      <c r="G92" s="177">
        <f>+[1]OTCHET!G580</f>
        <v>0</v>
      </c>
      <c r="H92" s="178">
        <f>+[1]OTCHET!H580</f>
        <v>36289</v>
      </c>
      <c r="I92" s="178">
        <f>+[1]OTCHET!I580</f>
        <v>-3836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0</v>
      </c>
      <c r="G93" s="177">
        <f>+[1]OTCHET!G587+[1]OTCHET!G588</f>
        <v>0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-1133</v>
      </c>
      <c r="G94" s="177">
        <f>+[1]OTCHET!G589+[1]OTCHET!G590</f>
        <v>-1133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-159031</v>
      </c>
      <c r="H95" s="130">
        <f>[1]OTCHET!H591</f>
        <v>-601939</v>
      </c>
      <c r="I95" s="130">
        <f>[1]OTCHET!I591</f>
        <v>760970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288076</v>
      </c>
      <c r="H96" s="406">
        <f>+[1]OTCHET!H594</f>
        <v>-601939</v>
      </c>
      <c r="I96" s="406">
        <f>+[1]OTCHET!I594</f>
        <v>313863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+[1]OTCHET!H605</f>
        <v>vnevenov@mtitc.government.bg</v>
      </c>
      <c r="C107" s="429"/>
      <c r="D107" s="429"/>
      <c r="E107" s="434"/>
      <c r="F107" s="19"/>
      <c r="G107" s="435" t="str">
        <f>+[1]OTCHET!E605</f>
        <v>02 / 9409 533</v>
      </c>
      <c r="H107" s="435">
        <f>+[1]OTCHET!F605</f>
        <v>0</v>
      </c>
      <c r="I107" s="436"/>
      <c r="J107" s="437">
        <f>+[1]OTCHET!B605</f>
        <v>43623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+[1]OTCHET!D603</f>
        <v>Васил Р. Невенов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+[1]OTCHET!G600</f>
        <v>Иван ИВАНОВ</v>
      </c>
      <c r="F114" s="448"/>
      <c r="G114" s="453"/>
      <c r="H114" s="3"/>
      <c r="I114" s="448" t="str">
        <f>+[1]OTCHET!G603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2019-06-20T08:06:15Z</dcterms:created>
  <dcterms:modified xsi:type="dcterms:W3CDTF">2019-06-20T08:06:29Z</dcterms:modified>
</cp:coreProperties>
</file>