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9\28.02.2019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F69" i="1" s="1"/>
  <c r="F68" i="1" s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F53" i="1" s="1"/>
  <c r="I53" i="1"/>
  <c r="H53" i="1"/>
  <c r="G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F40" i="1" s="1"/>
  <c r="G40" i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J22" i="1" s="1"/>
  <c r="H25" i="1"/>
  <c r="F24" i="1"/>
  <c r="J23" i="1"/>
  <c r="I23" i="1"/>
  <c r="I22" i="1" s="1"/>
  <c r="H23" i="1"/>
  <c r="H22" i="1" s="1"/>
  <c r="G23" i="1"/>
  <c r="E23" i="1"/>
  <c r="E22" i="1" s="1"/>
  <c r="E64" i="1" s="1"/>
  <c r="M22" i="1"/>
  <c r="M64" i="1" s="1"/>
  <c r="M65" i="1" s="1"/>
  <c r="L22" i="1"/>
  <c r="L64" i="1" s="1"/>
  <c r="K22" i="1"/>
  <c r="K64" i="1" s="1"/>
  <c r="K65" i="1" s="1"/>
  <c r="F15" i="1"/>
  <c r="E15" i="1"/>
  <c r="F13" i="1"/>
  <c r="E13" i="1"/>
  <c r="B13" i="1"/>
  <c r="I11" i="1"/>
  <c r="H11" i="1"/>
  <c r="F11" i="1"/>
  <c r="B11" i="1"/>
  <c r="B8" i="1"/>
  <c r="E105" i="1" l="1"/>
  <c r="E65" i="1"/>
  <c r="F77" i="1"/>
  <c r="F66" i="1" s="1"/>
  <c r="L65" i="1"/>
  <c r="F56" i="1"/>
  <c r="I64" i="1"/>
  <c r="J64" i="1"/>
  <c r="F39" i="1"/>
  <c r="F38" i="1" s="1"/>
  <c r="E66" i="1"/>
  <c r="F23" i="1"/>
  <c r="F22" i="1" s="1"/>
  <c r="F64" i="1" s="1"/>
  <c r="G25" i="1"/>
  <c r="G22" i="1" s="1"/>
  <c r="G64" i="1" s="1"/>
  <c r="F26" i="1"/>
  <c r="F25" i="1" s="1"/>
  <c r="I56" i="1"/>
  <c r="I77" i="1"/>
  <c r="I66" i="1" s="1"/>
  <c r="I86" i="1"/>
  <c r="H39" i="1"/>
  <c r="H38" i="1" s="1"/>
  <c r="H64" i="1" s="1"/>
  <c r="G68" i="1"/>
  <c r="G56" i="1"/>
  <c r="G77" i="1"/>
  <c r="G86" i="1"/>
  <c r="H105" i="1" l="1"/>
  <c r="H65" i="1"/>
  <c r="B105" i="1" s="1"/>
  <c r="J65" i="1"/>
  <c r="J105" i="1"/>
  <c r="F105" i="1"/>
  <c r="F65" i="1"/>
  <c r="I105" i="1"/>
  <c r="I65" i="1"/>
  <c r="B65" i="1" s="1"/>
  <c r="G66" i="1"/>
  <c r="G65" i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<sst xmlns="http://schemas.openxmlformats.org/spreadsheetml/2006/main" count="247" uniqueCount="175">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</sst>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9/28.02.2019/&#1055;&#1072;&#1082;&#1077;&#1090;%20&#1086;&#1090;&#1095;&#1077;&#1090;%20&#1086;&#1090;%20&#1043;&#1072;&#1083;&#1103;/B1_2019_02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43524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807000</v>
          </cell>
          <cell r="G74">
            <v>211850</v>
          </cell>
          <cell r="H74">
            <v>388</v>
          </cell>
          <cell r="I74">
            <v>1106</v>
          </cell>
          <cell r="J74">
            <v>0</v>
          </cell>
        </row>
        <row r="77">
          <cell r="E77">
            <v>384640</v>
          </cell>
          <cell r="G77">
            <v>98195</v>
          </cell>
          <cell r="I77">
            <v>-30</v>
          </cell>
        </row>
        <row r="78">
          <cell r="E78">
            <v>422360</v>
          </cell>
          <cell r="G78">
            <v>80757</v>
          </cell>
          <cell r="I78">
            <v>1136</v>
          </cell>
        </row>
        <row r="90">
          <cell r="E90">
            <v>21594400</v>
          </cell>
          <cell r="G90">
            <v>2274335</v>
          </cell>
          <cell r="H90">
            <v>234531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4169000</v>
          </cell>
          <cell r="G108">
            <v>578642</v>
          </cell>
          <cell r="H108">
            <v>0</v>
          </cell>
          <cell r="I108">
            <v>80</v>
          </cell>
          <cell r="J108">
            <v>519919</v>
          </cell>
        </row>
        <row r="112">
          <cell r="E112">
            <v>-1206000</v>
          </cell>
          <cell r="G112">
            <v>3419</v>
          </cell>
          <cell r="H112">
            <v>-131</v>
          </cell>
          <cell r="I112">
            <v>0</v>
          </cell>
          <cell r="J112">
            <v>-522066</v>
          </cell>
        </row>
        <row r="121">
          <cell r="E121">
            <v>-6700000</v>
          </cell>
          <cell r="G121">
            <v>-4812356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7">
          <cell r="E137">
            <v>34200000</v>
          </cell>
          <cell r="G137">
            <v>27098431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1971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24589736</v>
          </cell>
          <cell r="G187">
            <v>3218938</v>
          </cell>
          <cell r="H187">
            <v>0</v>
          </cell>
          <cell r="I187">
            <v>40863</v>
          </cell>
          <cell r="J187">
            <v>635385</v>
          </cell>
        </row>
        <row r="190">
          <cell r="E190">
            <v>2629099</v>
          </cell>
          <cell r="G190">
            <v>586128</v>
          </cell>
          <cell r="H190">
            <v>0</v>
          </cell>
          <cell r="I190">
            <v>2115</v>
          </cell>
          <cell r="J190">
            <v>36372</v>
          </cell>
        </row>
        <row r="196">
          <cell r="E196">
            <v>6469552</v>
          </cell>
          <cell r="G196">
            <v>0</v>
          </cell>
          <cell r="H196">
            <v>0</v>
          </cell>
          <cell r="I196">
            <v>0</v>
          </cell>
          <cell r="J196">
            <v>1046944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24605649</v>
          </cell>
          <cell r="G205">
            <v>1830700</v>
          </cell>
          <cell r="H205">
            <v>-2524</v>
          </cell>
          <cell r="I205">
            <v>116537</v>
          </cell>
          <cell r="J205">
            <v>0</v>
          </cell>
        </row>
        <row r="223">
          <cell r="E223">
            <v>492400</v>
          </cell>
          <cell r="G223">
            <v>-28801</v>
          </cell>
          <cell r="H223">
            <v>0</v>
          </cell>
          <cell r="I223">
            <v>7071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196449000</v>
          </cell>
          <cell r="G265">
            <v>33219022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1363035</v>
          </cell>
          <cell r="G271">
            <v>42568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6882635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4120715</v>
          </cell>
          <cell r="G276">
            <v>391799</v>
          </cell>
          <cell r="H276">
            <v>0</v>
          </cell>
          <cell r="I276">
            <v>254</v>
          </cell>
          <cell r="J276">
            <v>0</v>
          </cell>
        </row>
        <row r="284">
          <cell r="E284">
            <v>187650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144729600</v>
          </cell>
          <cell r="G375">
            <v>13458465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9913171</v>
          </cell>
          <cell r="G391">
            <v>1563708</v>
          </cell>
          <cell r="H391">
            <v>0</v>
          </cell>
          <cell r="I391">
            <v>0</v>
          </cell>
          <cell r="J391">
            <v>2147</v>
          </cell>
        </row>
        <row r="396">
          <cell r="E396">
            <v>-41717700</v>
          </cell>
          <cell r="G396">
            <v>-353555</v>
          </cell>
          <cell r="H396">
            <v>0</v>
          </cell>
          <cell r="I396">
            <v>-8526</v>
          </cell>
          <cell r="J396">
            <v>-1903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1860438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0">
          <cell r="E470">
            <v>102000000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-218247</v>
          </cell>
          <cell r="H524">
            <v>1839</v>
          </cell>
          <cell r="I524">
            <v>-566</v>
          </cell>
          <cell r="J524">
            <v>-6772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-132904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126867</v>
          </cell>
          <cell r="H544">
            <v>0</v>
          </cell>
          <cell r="I544">
            <v>-473</v>
          </cell>
          <cell r="J544">
            <v>-158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473675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G573">
            <v>-8922</v>
          </cell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-473261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-43610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-69680</v>
          </cell>
          <cell r="J578">
            <v>0</v>
          </cell>
        </row>
        <row r="579">
          <cell r="G579">
            <v>-569201</v>
          </cell>
          <cell r="I579">
            <v>0</v>
          </cell>
        </row>
        <row r="580">
          <cell r="G580">
            <v>0</v>
          </cell>
          <cell r="H580">
            <v>-360</v>
          </cell>
          <cell r="I580">
            <v>-913</v>
          </cell>
          <cell r="J580">
            <v>0</v>
          </cell>
        </row>
        <row r="581">
          <cell r="G581">
            <v>0</v>
          </cell>
          <cell r="H581">
            <v>22015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H584">
            <v>-66720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-131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-92951</v>
          </cell>
          <cell r="H591">
            <v>-196471</v>
          </cell>
          <cell r="I591">
            <v>289422</v>
          </cell>
          <cell r="J591">
            <v>0</v>
          </cell>
        </row>
        <row r="594">
          <cell r="E594">
            <v>0</v>
          </cell>
          <cell r="G594">
            <v>68320</v>
          </cell>
          <cell r="H594">
            <v>-196471</v>
          </cell>
          <cell r="I594">
            <v>128151</v>
          </cell>
          <cell r="J594">
            <v>0</v>
          </cell>
        </row>
        <row r="600">
          <cell r="G600" t="str">
            <v>ИВАН ИВАНОВ</v>
          </cell>
        </row>
        <row r="603">
          <cell r="D603" t="str">
            <v>ВАСИЛ Р. НЕВЕНОВ</v>
          </cell>
          <cell r="G603" t="str">
            <v>ИВАН МАРКОВ</v>
          </cell>
        </row>
        <row r="605">
          <cell r="B605">
            <v>43535</v>
          </cell>
          <cell r="E605" t="str">
            <v>02 / 9409 533</v>
          </cell>
          <cell r="H605" t="str">
            <v>vnevenov@mtitc.government.bg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13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43524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52864400</v>
      </c>
      <c r="F22" s="110">
        <f t="shared" si="0"/>
        <v>25590119</v>
      </c>
      <c r="G22" s="111">
        <f t="shared" si="0"/>
        <v>25354321</v>
      </c>
      <c r="H22" s="112">
        <f t="shared" si="0"/>
        <v>236759</v>
      </c>
      <c r="I22" s="112">
        <f t="shared" si="0"/>
        <v>1186</v>
      </c>
      <c r="J22" s="113">
        <f t="shared" si="0"/>
        <v>-2147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52864400</v>
      </c>
      <c r="F25" s="135">
        <f>+F26+F30+F31+F32+F33</f>
        <v>25588148</v>
      </c>
      <c r="G25" s="136">
        <f t="shared" ref="G25:M25" si="2">+G26+G30+G31+G32+G33</f>
        <v>25354321</v>
      </c>
      <c r="H25" s="137">
        <f>+H26+H30+H31+H32+H33</f>
        <v>234788</v>
      </c>
      <c r="I25" s="137">
        <f>+I26+I30+I31+I32+I33</f>
        <v>1186</v>
      </c>
      <c r="J25" s="138">
        <f>+J26+J30+J31+J32+J33</f>
        <v>-2147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807000</v>
      </c>
      <c r="F26" s="141">
        <f t="shared" si="1"/>
        <v>213344</v>
      </c>
      <c r="G26" s="142">
        <f>[1]OTCHET!G74</f>
        <v>211850</v>
      </c>
      <c r="H26" s="143">
        <f>[1]OTCHET!H74</f>
        <v>388</v>
      </c>
      <c r="I26" s="143">
        <f>[1]OTCHET!I74</f>
        <v>1106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384640</v>
      </c>
      <c r="F28" s="156">
        <f t="shared" si="1"/>
        <v>98165</v>
      </c>
      <c r="G28" s="157">
        <f>[1]OTCHET!G77</f>
        <v>98195</v>
      </c>
      <c r="H28" s="158">
        <f>[1]OTCHET!H77</f>
        <v>0</v>
      </c>
      <c r="I28" s="158">
        <f>[1]OTCHET!I77</f>
        <v>-30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422360</v>
      </c>
      <c r="F29" s="164">
        <f t="shared" si="1"/>
        <v>81893</v>
      </c>
      <c r="G29" s="165">
        <f>+[1]OTCHET!G78+[1]OTCHET!G79</f>
        <v>80757</v>
      </c>
      <c r="H29" s="166">
        <f>+[1]OTCHET!H78+[1]OTCHET!H79</f>
        <v>0</v>
      </c>
      <c r="I29" s="166">
        <f>+[1]OTCHET!I78+[1]OTCHET!I79</f>
        <v>1136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21594400</v>
      </c>
      <c r="F30" s="170">
        <f t="shared" si="1"/>
        <v>2508866</v>
      </c>
      <c r="G30" s="171">
        <f>[1]OTCHET!G90+[1]OTCHET!G93+[1]OTCHET!G94</f>
        <v>2274335</v>
      </c>
      <c r="H30" s="172">
        <f>[1]OTCHET!H90+[1]OTCHET!H93+[1]OTCHET!H94</f>
        <v>234531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4169000</v>
      </c>
      <c r="F31" s="176">
        <f t="shared" si="1"/>
        <v>1098641</v>
      </c>
      <c r="G31" s="177">
        <f>[1]OTCHET!G108</f>
        <v>578642</v>
      </c>
      <c r="H31" s="178">
        <f>[1]OTCHET!H108</f>
        <v>0</v>
      </c>
      <c r="I31" s="178">
        <f>[1]OTCHET!I108</f>
        <v>80</v>
      </c>
      <c r="J31" s="179">
        <f>[1]OTCHET!J108</f>
        <v>519919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26294000</v>
      </c>
      <c r="F32" s="176">
        <f t="shared" si="1"/>
        <v>21767297</v>
      </c>
      <c r="G32" s="177">
        <f>[1]OTCHET!G112+[1]OTCHET!G121+[1]OTCHET!G137+[1]OTCHET!G138</f>
        <v>22289494</v>
      </c>
      <c r="H32" s="178">
        <f>[1]OTCHET!H112+[1]OTCHET!H121+[1]OTCHET!H137+[1]OTCHET!H138</f>
        <v>-131</v>
      </c>
      <c r="I32" s="178">
        <f>[1]OTCHET!I112+[1]OTCHET!I121+[1]OTCHET!I137+[1]OTCHET!I138</f>
        <v>0</v>
      </c>
      <c r="J32" s="179">
        <f>[1]OTCHET!J112+[1]OTCHET!J121+[1]OTCHET!J137+[1]OTCHET!J138</f>
        <v>-522066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1971</v>
      </c>
      <c r="G37" s="208">
        <f>[1]OTCHET!G142+[1]OTCHET!G151+[1]OTCHET!G160</f>
        <v>0</v>
      </c>
      <c r="H37" s="209">
        <f>[1]OTCHET!H142+[1]OTCHET!H151+[1]OTCHET!H160</f>
        <v>1971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267789471</v>
      </c>
      <c r="F38" s="217">
        <f t="shared" si="3"/>
        <v>41143371</v>
      </c>
      <c r="G38" s="218">
        <f t="shared" si="3"/>
        <v>39260354</v>
      </c>
      <c r="H38" s="219">
        <f t="shared" si="3"/>
        <v>-2524</v>
      </c>
      <c r="I38" s="219">
        <f t="shared" si="3"/>
        <v>166840</v>
      </c>
      <c r="J38" s="220">
        <f t="shared" si="3"/>
        <v>1718701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33688387</v>
      </c>
      <c r="F39" s="229">
        <f t="shared" si="4"/>
        <v>5566745</v>
      </c>
      <c r="G39" s="230">
        <f t="shared" si="4"/>
        <v>3805066</v>
      </c>
      <c r="H39" s="231">
        <f t="shared" si="4"/>
        <v>0</v>
      </c>
      <c r="I39" s="231">
        <f t="shared" si="4"/>
        <v>42978</v>
      </c>
      <c r="J39" s="232">
        <f t="shared" si="4"/>
        <v>1718701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24589736</v>
      </c>
      <c r="F40" s="237">
        <f t="shared" si="1"/>
        <v>3895186</v>
      </c>
      <c r="G40" s="238">
        <f>[1]OTCHET!G187</f>
        <v>3218938</v>
      </c>
      <c r="H40" s="239">
        <f>[1]OTCHET!H187</f>
        <v>0</v>
      </c>
      <c r="I40" s="239">
        <f>[1]OTCHET!I187</f>
        <v>40863</v>
      </c>
      <c r="J40" s="240">
        <f>[1]OTCHET!J187</f>
        <v>635385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2629099</v>
      </c>
      <c r="F41" s="245">
        <f t="shared" si="1"/>
        <v>624615</v>
      </c>
      <c r="G41" s="246">
        <f>[1]OTCHET!G190</f>
        <v>586128</v>
      </c>
      <c r="H41" s="247">
        <f>[1]OTCHET!H190</f>
        <v>0</v>
      </c>
      <c r="I41" s="247">
        <f>[1]OTCHET!I190</f>
        <v>2115</v>
      </c>
      <c r="J41" s="248">
        <f>[1]OTCHET!J190</f>
        <v>36372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6469552</v>
      </c>
      <c r="F42" s="252">
        <f t="shared" si="1"/>
        <v>1046944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1046944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26461084</v>
      </c>
      <c r="F43" s="258">
        <f t="shared" si="1"/>
        <v>1965551</v>
      </c>
      <c r="G43" s="259">
        <f>+[1]OTCHET!G205+[1]OTCHET!G223+[1]OTCHET!G271</f>
        <v>1844467</v>
      </c>
      <c r="H43" s="260">
        <f>+[1]OTCHET!H205+[1]OTCHET!H223+[1]OTCHET!H271</f>
        <v>-2524</v>
      </c>
      <c r="I43" s="260">
        <f>+[1]OTCHET!I205+[1]OTCHET!I223+[1]OTCHET!I271</f>
        <v>123608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196449000</v>
      </c>
      <c r="F48" s="176">
        <f t="shared" si="1"/>
        <v>33219022</v>
      </c>
      <c r="G48" s="171">
        <f>+[1]OTCHET!G265+[1]OTCHET!G269+[1]OTCHET!G270</f>
        <v>33219022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11191000</v>
      </c>
      <c r="F49" s="176">
        <f t="shared" si="1"/>
        <v>392053</v>
      </c>
      <c r="G49" s="177">
        <f>[1]OTCHET!G275+[1]OTCHET!G276+[1]OTCHET!G284+[1]OTCHET!G287</f>
        <v>391799</v>
      </c>
      <c r="H49" s="178">
        <f>[1]OTCHET!H275+[1]OTCHET!H276+[1]OTCHET!H284+[1]OTCHET!H287</f>
        <v>0</v>
      </c>
      <c r="I49" s="178">
        <f>[1]OTCHET!I275+[1]OTCHET!I276+[1]OTCHET!I284+[1]OTCHET!I287</f>
        <v>254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112925071</v>
      </c>
      <c r="F56" s="301">
        <f t="shared" si="5"/>
        <v>16520774</v>
      </c>
      <c r="G56" s="302">
        <f t="shared" si="5"/>
        <v>14668618</v>
      </c>
      <c r="H56" s="303">
        <f t="shared" si="5"/>
        <v>0</v>
      </c>
      <c r="I56" s="304">
        <f t="shared" si="5"/>
        <v>-8526</v>
      </c>
      <c r="J56" s="305">
        <f t="shared" si="5"/>
        <v>1860682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144729600</v>
      </c>
      <c r="F57" s="307">
        <f t="shared" si="1"/>
        <v>13458465</v>
      </c>
      <c r="G57" s="308">
        <f>+[1]OTCHET!G361+[1]OTCHET!G375+[1]OTCHET!G388</f>
        <v>13458465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-31804529</v>
      </c>
      <c r="F58" s="312">
        <f t="shared" si="1"/>
        <v>1201871</v>
      </c>
      <c r="G58" s="313">
        <f>+[1]OTCHET!G383+[1]OTCHET!G391+[1]OTCHET!G396+[1]OTCHET!G399+[1]OTCHET!G402+[1]OTCHET!G405+[1]OTCHET!G406+[1]OTCHET!G409+[1]OTCHET!G422+[1]OTCHET!G423+[1]OTCHET!G424+[1]OTCHET!G425+[1]OTCHET!G426</f>
        <v>1210153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-8526</v>
      </c>
      <c r="J58" s="315">
        <f>+[1]OTCHET!J383+[1]OTCHET!J391+[1]OTCHET!J396+[1]OTCHET!J399+[1]OTCHET!J402+[1]OTCHET!J405+[1]OTCHET!J406+[1]OTCHET!J409+[1]OTCHET!J422+[1]OTCHET!J423+[1]OTCHET!J424+[1]OTCHET!J425+[1]OTCHET!J426</f>
        <v>244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1860438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1860438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-102000000</v>
      </c>
      <c r="F64" s="344">
        <f t="shared" si="6"/>
        <v>967522</v>
      </c>
      <c r="G64" s="345">
        <f t="shared" si="6"/>
        <v>762585</v>
      </c>
      <c r="H64" s="346">
        <f t="shared" si="6"/>
        <v>239283</v>
      </c>
      <c r="I64" s="346">
        <f t="shared" si="6"/>
        <v>-174180</v>
      </c>
      <c r="J64" s="347">
        <f t="shared" si="6"/>
        <v>139834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102000000</v>
      </c>
      <c r="F66" s="356">
        <f>SUM(+F68+F76+F77+F84+F85+F86+F89+F90+F91+F92+F93+F94+F95)</f>
        <v>-967522</v>
      </c>
      <c r="G66" s="357">
        <f t="shared" ref="G66:L66" si="8">SUM(+G68+G76+G77+G84+G85+G86+G89+G90+G91+G92+G93+G94+G95)</f>
        <v>-762585</v>
      </c>
      <c r="H66" s="358">
        <f>SUM(+H68+H76+H77+H84+H85+H86+H89+H90+H91+H92+H93+H94+H95)</f>
        <v>-239283</v>
      </c>
      <c r="I66" s="358">
        <f>SUM(+I68+I76+I77+I84+I85+I86+I89+I90+I91+I92+I93+I94+I95)</f>
        <v>174180</v>
      </c>
      <c r="J66" s="359">
        <f>SUM(+J68+J76+J77+J84+J85+J86+J89+J90+J91+J92+J93+J94+J95)</f>
        <v>-139834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-44705</v>
      </c>
      <c r="G68" s="318">
        <f t="shared" ref="G68:M68" si="9">SUM(G69:G75)</f>
        <v>0</v>
      </c>
      <c r="H68" s="319">
        <f>SUM(H69:H75)</f>
        <v>-44705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22015</v>
      </c>
      <c r="G74" s="384">
        <f>+[1]OTCHET!G581+[1]OTCHET!G582</f>
        <v>0</v>
      </c>
      <c r="H74" s="385">
        <f>+[1]OTCHET!H581+[1]OTCHET!H582</f>
        <v>22015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-66720</v>
      </c>
      <c r="G75" s="391">
        <f>+[1]OTCHET!G583+[1]OTCHET!G584+[1]OTCHET!G585</f>
        <v>0</v>
      </c>
      <c r="H75" s="392">
        <f>+[1]OTCHET!H583+[1]OTCHET!H584+[1]OTCHET!H585</f>
        <v>-66720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102000000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102000000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-97510</v>
      </c>
      <c r="G86" s="318">
        <f t="shared" ref="G86:M86" si="11">+G87+G88</f>
        <v>-91380</v>
      </c>
      <c r="H86" s="319">
        <f>+H87+H88</f>
        <v>1839</v>
      </c>
      <c r="I86" s="319">
        <f>+I87+I88</f>
        <v>-1039</v>
      </c>
      <c r="J86" s="320">
        <f>+J87+J88</f>
        <v>-6930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-97510</v>
      </c>
      <c r="G88" s="391">
        <f>+[1]OTCHET!G521+[1]OTCHET!G524+[1]OTCHET!G544</f>
        <v>-91380</v>
      </c>
      <c r="H88" s="392">
        <f>+[1]OTCHET!H521+[1]OTCHET!H524+[1]OTCHET!H544</f>
        <v>1839</v>
      </c>
      <c r="I88" s="392">
        <f>+[1]OTCHET!I521+[1]OTCHET!I524+[1]OTCHET!I544</f>
        <v>-1039</v>
      </c>
      <c r="J88" s="393">
        <f>+[1]OTCHET!J521+[1]OTCHET!J524+[1]OTCHET!J544</f>
        <v>-6930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-132904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-132904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473675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473675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-1164674</v>
      </c>
      <c r="G91" s="177">
        <f>+[1]OTCHET!G573+[1]OTCHET!G574+[1]OTCHET!G575+[1]OTCHET!G576+[1]OTCHET!G577+[1]OTCHET!G578+[1]OTCHET!G579</f>
        <v>-578123</v>
      </c>
      <c r="H91" s="178">
        <f>+[1]OTCHET!H573+[1]OTCHET!H574+[1]OTCHET!H575+[1]OTCHET!H576+[1]OTCHET!H577+[1]OTCHET!H578+[1]OTCHET!H579</f>
        <v>-473261</v>
      </c>
      <c r="I91" s="178">
        <f>+[1]OTCHET!I573+[1]OTCHET!I574+[1]OTCHET!I575+[1]OTCHET!I576+[1]OTCHET!I577+[1]OTCHET!I578+[1]OTCHET!I579</f>
        <v>-113290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-1273</v>
      </c>
      <c r="G92" s="177">
        <f>+[1]OTCHET!G580</f>
        <v>0</v>
      </c>
      <c r="H92" s="178">
        <f>+[1]OTCHET!H580</f>
        <v>-360</v>
      </c>
      <c r="I92" s="178">
        <f>+[1]OTCHET!I580</f>
        <v>-913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-131</v>
      </c>
      <c r="G94" s="177">
        <f>+[1]OTCHET!G589+[1]OTCHET!G590</f>
        <v>-131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-92951</v>
      </c>
      <c r="H95" s="130">
        <f>[1]OTCHET!H591</f>
        <v>-196471</v>
      </c>
      <c r="I95" s="130">
        <f>[1]OTCHET!I591</f>
        <v>289422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68320</v>
      </c>
      <c r="H96" s="406">
        <f>+[1]OTCHET!H594</f>
        <v>-196471</v>
      </c>
      <c r="I96" s="406">
        <f>+[1]OTCHET!I594</f>
        <v>128151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+[1]OTCHET!H605</f>
        <v>vnevenov@mtitc.government.bg</v>
      </c>
      <c r="C107" s="429"/>
      <c r="D107" s="429"/>
      <c r="E107" s="434"/>
      <c r="F107" s="19"/>
      <c r="G107" s="435" t="str">
        <f>+[1]OTCHET!E605</f>
        <v>02 / 9409 533</v>
      </c>
      <c r="H107" s="435">
        <f>+[1]OTCHET!F605</f>
        <v>0</v>
      </c>
      <c r="I107" s="436"/>
      <c r="J107" s="437">
        <f>+[1]OTCHET!B605</f>
        <v>43535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+[1]OTCHET!D603</f>
        <v>ВАСИЛ Р. НЕВЕНОВ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+[1]OTCHET!G600</f>
        <v>ИВАН ИВАНОВ</v>
      </c>
      <c r="F114" s="448"/>
      <c r="G114" s="453"/>
      <c r="H114" s="3"/>
      <c r="I114" s="448" t="str">
        <f>+[1]OTCHET!G603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2019-04-10T12:29:40Z</dcterms:created>
  <dcterms:modified xsi:type="dcterms:W3CDTF">2019-04-10T12:30:08Z</dcterms:modified>
</cp:coreProperties>
</file>