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F85" i="1" s="1"/>
  <c r="I85" i="1"/>
  <c r="H85" i="1"/>
  <c r="G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F38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H65" i="1" l="1"/>
  <c r="H105" i="1"/>
  <c r="E66" i="1"/>
  <c r="J66" i="1"/>
  <c r="M65" i="1"/>
  <c r="I22" i="1"/>
  <c r="I64" i="1" s="1"/>
  <c r="J64" i="1"/>
  <c r="E22" i="1"/>
  <c r="E64" i="1" s="1"/>
  <c r="F77" i="1"/>
  <c r="F71" i="1"/>
  <c r="F23" i="1"/>
  <c r="G25" i="1"/>
  <c r="G22" i="1" s="1"/>
  <c r="G64" i="1" s="1"/>
  <c r="F26" i="1"/>
  <c r="F25" i="1" s="1"/>
  <c r="I56" i="1"/>
  <c r="I77" i="1"/>
  <c r="I66" i="1" s="1"/>
  <c r="I86" i="1"/>
  <c r="G68" i="1"/>
  <c r="F69" i="1"/>
  <c r="F68" i="1" s="1"/>
  <c r="G56" i="1"/>
  <c r="G77" i="1"/>
  <c r="G86" i="1"/>
  <c r="G66" i="1" l="1"/>
  <c r="G65" i="1" s="1"/>
  <c r="I105" i="1"/>
  <c r="I65" i="1"/>
  <c r="G105" i="1"/>
  <c r="E105" i="1"/>
  <c r="E65" i="1"/>
  <c r="F22" i="1"/>
  <c r="F64" i="1" s="1"/>
  <c r="J105" i="1"/>
  <c r="J65" i="1"/>
  <c r="F66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<sst xmlns="http://schemas.openxmlformats.org/spreadsheetml/2006/main" count="247" uniqueCount="175">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</sst>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40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5" fillId="4" borderId="1" xfId="0" quotePrefix="1" applyFont="1" applyFill="1" applyBorder="1" applyAlignment="1">
      <alignment horizontal="left"/>
    </xf>
    <xf numFmtId="0" fontId="7" fillId="4" borderId="2" xfId="0" quotePrefix="1" applyFont="1" applyFill="1" applyBorder="1" applyAlignment="1">
      <alignment horizontal="left"/>
    </xf>
    <xf numFmtId="0" fontId="4" fillId="4" borderId="2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5" fillId="2" borderId="0" xfId="0" applyFont="1" applyFill="1"/>
    <xf numFmtId="0" fontId="9" fillId="2" borderId="0" xfId="2" applyFont="1" applyFill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69" fontId="11" fillId="6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/>
    </xf>
    <xf numFmtId="170" fontId="9" fillId="5" borderId="5" xfId="2" applyNumberFormat="1" applyFont="1" applyFill="1" applyBorder="1" applyAlignment="1">
      <alignment horizontal="center" vertical="center"/>
    </xf>
    <xf numFmtId="1" fontId="13" fillId="5" borderId="6" xfId="2" applyNumberFormat="1" applyFont="1" applyFill="1" applyBorder="1" applyAlignment="1">
      <alignment horizontal="center" vertical="center"/>
    </xf>
    <xf numFmtId="1" fontId="13" fillId="5" borderId="7" xfId="2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2" quotePrefix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2" fillId="2" borderId="0" xfId="2" applyFont="1" applyFill="1" applyAlignment="1">
      <alignment horizontal="left" vertical="center"/>
    </xf>
    <xf numFmtId="0" fontId="12" fillId="2" borderId="8" xfId="2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14" fillId="7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top" wrapText="1"/>
    </xf>
    <xf numFmtId="0" fontId="9" fillId="2" borderId="0" xfId="2" quotePrefix="1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10" fillId="2" borderId="0" xfId="0" applyFont="1" applyFill="1"/>
    <xf numFmtId="0" fontId="16" fillId="8" borderId="5" xfId="2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9" xfId="0" applyFont="1" applyBorder="1"/>
    <xf numFmtId="0" fontId="10" fillId="0" borderId="9" xfId="0" applyFont="1" applyBorder="1"/>
    <xf numFmtId="0" fontId="10" fillId="2" borderId="9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171" fontId="3" fillId="2" borderId="10" xfId="0" applyNumberFormat="1" applyFont="1" applyFill="1" applyBorder="1"/>
    <xf numFmtId="171" fontId="3" fillId="2" borderId="11" xfId="0" applyNumberFormat="1" applyFont="1" applyFill="1" applyBorder="1"/>
    <xf numFmtId="171" fontId="3" fillId="2" borderId="0" xfId="0" applyNumberFormat="1" applyFont="1" applyFill="1"/>
    <xf numFmtId="171" fontId="3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0" fontId="17" fillId="7" borderId="14" xfId="2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left" vertical="center"/>
    </xf>
    <xf numFmtId="0" fontId="18" fillId="7" borderId="16" xfId="2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7" xfId="2" applyFont="1" applyFill="1" applyBorder="1" applyAlignment="1">
      <alignment horizontal="left" vertical="center"/>
    </xf>
    <xf numFmtId="171" fontId="3" fillId="0" borderId="18" xfId="0" applyNumberFormat="1" applyFont="1" applyBorder="1" applyAlignment="1">
      <alignment horizontal="center" vertical="center" wrapText="1"/>
    </xf>
    <xf numFmtId="171" fontId="3" fillId="2" borderId="13" xfId="0" applyNumberFormat="1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/>
    </xf>
    <xf numFmtId="0" fontId="10" fillId="0" borderId="0" xfId="0" applyFont="1"/>
    <xf numFmtId="0" fontId="5" fillId="2" borderId="18" xfId="0" quotePrefix="1" applyFont="1" applyFill="1" applyBorder="1" applyAlignment="1">
      <alignment horizontal="center" vertical="top"/>
    </xf>
    <xf numFmtId="0" fontId="3" fillId="2" borderId="18" xfId="0" quotePrefix="1" applyFont="1" applyFill="1" applyBorder="1" applyAlignment="1">
      <alignment horizontal="center"/>
    </xf>
    <xf numFmtId="0" fontId="17" fillId="7" borderId="18" xfId="2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7" borderId="21" xfId="2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/>
    <xf numFmtId="0" fontId="3" fillId="2" borderId="26" xfId="0" quotePrefix="1" applyFont="1" applyFill="1" applyBorder="1" applyAlignment="1">
      <alignment horizontal="center"/>
    </xf>
    <xf numFmtId="0" fontId="18" fillId="2" borderId="27" xfId="0" quotePrefix="1" applyFont="1" applyFill="1" applyBorder="1" applyAlignment="1">
      <alignment horizontal="center"/>
    </xf>
    <xf numFmtId="0" fontId="18" fillId="2" borderId="5" xfId="0" quotePrefix="1" applyFont="1" applyFill="1" applyBorder="1" applyAlignment="1">
      <alignment horizontal="center"/>
    </xf>
    <xf numFmtId="0" fontId="18" fillId="2" borderId="20" xfId="0" quotePrefix="1" applyFont="1" applyFill="1" applyBorder="1" applyAlignment="1">
      <alignment horizontal="center"/>
    </xf>
    <xf numFmtId="0" fontId="4" fillId="0" borderId="28" xfId="0" quotePrefix="1" applyFont="1" applyBorder="1" applyAlignment="1">
      <alignment horizontal="center"/>
    </xf>
    <xf numFmtId="0" fontId="2" fillId="2" borderId="13" xfId="0" applyFont="1" applyFill="1" applyBorder="1"/>
    <xf numFmtId="0" fontId="6" fillId="2" borderId="5" xfId="0" quotePrefix="1" applyFont="1" applyFill="1" applyBorder="1" applyAlignment="1">
      <alignment horizontal="left"/>
    </xf>
    <xf numFmtId="0" fontId="10" fillId="2" borderId="12" xfId="0" applyFont="1" applyFill="1" applyBorder="1"/>
    <xf numFmtId="0" fontId="3" fillId="2" borderId="12" xfId="0" applyFont="1" applyFill="1" applyBorder="1"/>
    <xf numFmtId="0" fontId="3" fillId="2" borderId="29" xfId="0" applyFont="1" applyFill="1" applyBorder="1"/>
    <xf numFmtId="0" fontId="3" fillId="2" borderId="21" xfId="0" applyFont="1" applyFill="1" applyBorder="1"/>
    <xf numFmtId="0" fontId="3" fillId="2" borderId="30" xfId="0" applyFont="1" applyFill="1" applyBorder="1"/>
    <xf numFmtId="0" fontId="3" fillId="0" borderId="31" xfId="0" applyFont="1" applyBorder="1"/>
    <xf numFmtId="0" fontId="3" fillId="2" borderId="13" xfId="0" applyFont="1" applyFill="1" applyBorder="1"/>
    <xf numFmtId="0" fontId="6" fillId="2" borderId="21" xfId="0" applyFont="1" applyFill="1" applyBorder="1" applyAlignment="1">
      <alignment horizontal="left"/>
    </xf>
    <xf numFmtId="0" fontId="5" fillId="7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3" fillId="7" borderId="32" xfId="0" quotePrefix="1" applyFont="1" applyFill="1" applyBorder="1" applyAlignment="1">
      <alignment horizontal="left"/>
    </xf>
    <xf numFmtId="3" fontId="3" fillId="7" borderId="32" xfId="0" applyNumberFormat="1" applyFont="1" applyFill="1" applyBorder="1"/>
    <xf numFmtId="3" fontId="10" fillId="7" borderId="33" xfId="0" applyNumberFormat="1" applyFont="1" applyFill="1" applyBorder="1"/>
    <xf numFmtId="3" fontId="10" fillId="7" borderId="34" xfId="0" applyNumberFormat="1" applyFont="1" applyFill="1" applyBorder="1"/>
    <xf numFmtId="3" fontId="10" fillId="7" borderId="35" xfId="0" applyNumberFormat="1" applyFont="1" applyFill="1" applyBorder="1"/>
    <xf numFmtId="1" fontId="3" fillId="0" borderId="28" xfId="0" applyNumberFormat="1" applyFont="1" applyBorder="1"/>
    <xf numFmtId="4" fontId="3" fillId="2" borderId="13" xfId="0" applyNumberFormat="1" applyFont="1" applyFill="1" applyBorder="1"/>
    <xf numFmtId="3" fontId="6" fillId="7" borderId="34" xfId="0" applyNumberFormat="1" applyFont="1" applyFill="1" applyBorder="1" applyAlignment="1">
      <alignment horizontal="center"/>
    </xf>
    <xf numFmtId="171" fontId="10" fillId="0" borderId="36" xfId="0" applyNumberFormat="1" applyFont="1" applyBorder="1"/>
    <xf numFmtId="0" fontId="10" fillId="2" borderId="37" xfId="0" applyFont="1" applyFill="1" applyBorder="1" applyAlignment="1">
      <alignment horizontal="left"/>
    </xf>
    <xf numFmtId="3" fontId="10" fillId="2" borderId="37" xfId="0" applyNumberFormat="1" applyFont="1" applyFill="1" applyBorder="1"/>
    <xf numFmtId="3" fontId="10" fillId="2" borderId="38" xfId="0" applyNumberFormat="1" applyFont="1" applyFill="1" applyBorder="1"/>
    <xf numFmtId="3" fontId="10" fillId="2" borderId="39" xfId="0" applyNumberFormat="1" applyFont="1" applyFill="1" applyBorder="1"/>
    <xf numFmtId="3" fontId="10" fillId="2" borderId="40" xfId="0" applyNumberFormat="1" applyFont="1" applyFill="1" applyBorder="1"/>
    <xf numFmtId="1" fontId="3" fillId="0" borderId="14" xfId="0" applyNumberFormat="1" applyFont="1" applyBorder="1"/>
    <xf numFmtId="1" fontId="3" fillId="2" borderId="13" xfId="0" applyNumberFormat="1" applyFont="1" applyFill="1" applyBorder="1" applyAlignment="1">
      <alignment horizontal="right"/>
    </xf>
    <xf numFmtId="3" fontId="19" fillId="2" borderId="39" xfId="0" applyNumberFormat="1" applyFont="1" applyFill="1" applyBorder="1" applyAlignment="1">
      <alignment horizontal="center"/>
    </xf>
    <xf numFmtId="171" fontId="10" fillId="0" borderId="0" xfId="0" applyNumberFormat="1" applyFont="1"/>
    <xf numFmtId="0" fontId="10" fillId="2" borderId="41" xfId="0" applyFont="1" applyFill="1" applyBorder="1" applyAlignment="1">
      <alignment horizontal="left"/>
    </xf>
    <xf numFmtId="3" fontId="10" fillId="2" borderId="41" xfId="0" applyNumberFormat="1" applyFont="1" applyFill="1" applyBorder="1"/>
    <xf numFmtId="3" fontId="10" fillId="2" borderId="42" xfId="0" applyNumberFormat="1" applyFont="1" applyFill="1" applyBorder="1"/>
    <xf numFmtId="3" fontId="10" fillId="2" borderId="43" xfId="0" applyNumberFormat="1" applyFont="1" applyFill="1" applyBorder="1"/>
    <xf numFmtId="3" fontId="10" fillId="2" borderId="44" xfId="0" applyNumberFormat="1" applyFont="1" applyFill="1" applyBorder="1"/>
    <xf numFmtId="1" fontId="3" fillId="0" borderId="45" xfId="0" applyNumberFormat="1" applyFont="1" applyBorder="1"/>
    <xf numFmtId="3" fontId="19" fillId="2" borderId="4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3" fontId="10" fillId="2" borderId="5" xfId="0" applyNumberFormat="1" applyFont="1" applyFill="1" applyBorder="1"/>
    <xf numFmtId="3" fontId="10" fillId="2" borderId="20" xfId="0" applyNumberFormat="1" applyFont="1" applyFill="1" applyBorder="1"/>
    <xf numFmtId="3" fontId="19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3" fontId="10" fillId="2" borderId="18" xfId="0" applyNumberFormat="1" applyFont="1" applyFill="1" applyBorder="1"/>
    <xf numFmtId="3" fontId="10" fillId="2" borderId="46" xfId="0" applyNumberFormat="1" applyFont="1" applyFill="1" applyBorder="1"/>
    <xf numFmtId="3" fontId="10" fillId="2" borderId="25" xfId="0" applyNumberFormat="1" applyFont="1" applyFill="1" applyBorder="1"/>
    <xf numFmtId="3" fontId="10" fillId="2" borderId="47" xfId="0" applyNumberFormat="1" applyFont="1" applyFill="1" applyBorder="1"/>
    <xf numFmtId="3" fontId="19" fillId="2" borderId="25" xfId="0" applyNumberFormat="1" applyFont="1" applyFill="1" applyBorder="1" applyAlignment="1">
      <alignment horizontal="center"/>
    </xf>
    <xf numFmtId="0" fontId="10" fillId="8" borderId="48" xfId="0" applyFont="1" applyFill="1" applyBorder="1" applyAlignment="1">
      <alignment horizontal="left"/>
    </xf>
    <xf numFmtId="1" fontId="3" fillId="8" borderId="48" xfId="0" applyNumberFormat="1" applyFont="1" applyFill="1" applyBorder="1"/>
    <xf numFmtId="3" fontId="19" fillId="8" borderId="48" xfId="0" applyNumberFormat="1" applyFont="1" applyFill="1" applyBorder="1"/>
    <xf numFmtId="3" fontId="19" fillId="8" borderId="49" xfId="0" applyNumberFormat="1" applyFont="1" applyFill="1" applyBorder="1"/>
    <xf numFmtId="3" fontId="19" fillId="8" borderId="50" xfId="0" applyNumberFormat="1" applyFont="1" applyFill="1" applyBorder="1"/>
    <xf numFmtId="3" fontId="19" fillId="8" borderId="51" xfId="0" applyNumberFormat="1" applyFont="1" applyFill="1" applyBorder="1"/>
    <xf numFmtId="1" fontId="3" fillId="0" borderId="18" xfId="0" applyNumberFormat="1" applyFont="1" applyBorder="1"/>
    <xf numFmtId="3" fontId="19" fillId="8" borderId="5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left"/>
    </xf>
    <xf numFmtId="1" fontId="3" fillId="8" borderId="52" xfId="0" applyNumberFormat="1" applyFont="1" applyFill="1" applyBorder="1"/>
    <xf numFmtId="3" fontId="19" fillId="8" borderId="52" xfId="0" applyNumberFormat="1" applyFont="1" applyFill="1" applyBorder="1"/>
    <xf numFmtId="3" fontId="19" fillId="8" borderId="53" xfId="0" applyNumberFormat="1" applyFont="1" applyFill="1" applyBorder="1"/>
    <xf numFmtId="3" fontId="19" fillId="8" borderId="54" xfId="0" applyNumberFormat="1" applyFont="1" applyFill="1" applyBorder="1"/>
    <xf numFmtId="3" fontId="19" fillId="8" borderId="55" xfId="0" applyNumberFormat="1" applyFont="1" applyFill="1" applyBorder="1"/>
    <xf numFmtId="1" fontId="3" fillId="0" borderId="26" xfId="0" applyNumberFormat="1" applyFont="1" applyBorder="1"/>
    <xf numFmtId="3" fontId="19" fillId="8" borderId="54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left"/>
    </xf>
    <xf numFmtId="1" fontId="3" fillId="8" borderId="57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59" xfId="0" applyNumberFormat="1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3" fontId="10" fillId="2" borderId="48" xfId="0" applyNumberFormat="1" applyFont="1" applyFill="1" applyBorder="1"/>
    <xf numFmtId="3" fontId="10" fillId="2" borderId="49" xfId="0" applyNumberFormat="1" applyFont="1" applyFill="1" applyBorder="1"/>
    <xf numFmtId="3" fontId="10" fillId="2" borderId="50" xfId="0" applyNumberFormat="1" applyFont="1" applyFill="1" applyBorder="1"/>
    <xf numFmtId="3" fontId="10" fillId="2" borderId="51" xfId="0" applyNumberFormat="1" applyFont="1" applyFill="1" applyBorder="1"/>
    <xf numFmtId="3" fontId="19" fillId="2" borderId="50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left"/>
    </xf>
    <xf numFmtId="3" fontId="10" fillId="2" borderId="52" xfId="0" applyNumberFormat="1" applyFont="1" applyFill="1" applyBorder="1"/>
    <xf numFmtId="3" fontId="10" fillId="2" borderId="53" xfId="0" applyNumberFormat="1" applyFont="1" applyFill="1" applyBorder="1"/>
    <xf numFmtId="3" fontId="10" fillId="2" borderId="54" xfId="0" applyNumberFormat="1" applyFont="1" applyFill="1" applyBorder="1"/>
    <xf numFmtId="3" fontId="10" fillId="2" borderId="55" xfId="0" applyNumberFormat="1" applyFont="1" applyFill="1" applyBorder="1"/>
    <xf numFmtId="3" fontId="19" fillId="2" borderId="54" xfId="0" applyNumberFormat="1" applyFont="1" applyFill="1" applyBorder="1" applyAlignment="1">
      <alignment horizontal="center"/>
    </xf>
    <xf numFmtId="1" fontId="3" fillId="0" borderId="63" xfId="0" applyNumberFormat="1" applyFont="1" applyBorder="1"/>
    <xf numFmtId="0" fontId="10" fillId="2" borderId="64" xfId="0" applyFont="1" applyFill="1" applyBorder="1" applyAlignment="1">
      <alignment horizontal="left"/>
    </xf>
    <xf numFmtId="0" fontId="20" fillId="2" borderId="6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left"/>
    </xf>
    <xf numFmtId="3" fontId="10" fillId="2" borderId="63" xfId="0" applyNumberFormat="1" applyFont="1" applyFill="1" applyBorder="1"/>
    <xf numFmtId="3" fontId="10" fillId="2" borderId="22" xfId="0" applyNumberFormat="1" applyFont="1" applyFill="1" applyBorder="1"/>
    <xf numFmtId="3" fontId="10" fillId="2" borderId="23" xfId="0" applyNumberFormat="1" applyFont="1" applyFill="1" applyBorder="1"/>
    <xf numFmtId="3" fontId="10" fillId="2" borderId="24" xfId="0" applyNumberFormat="1" applyFont="1" applyFill="1" applyBorder="1"/>
    <xf numFmtId="3" fontId="19" fillId="2" borderId="2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10" fillId="2" borderId="14" xfId="0" applyNumberFormat="1" applyFont="1" applyFill="1" applyBorder="1"/>
    <xf numFmtId="3" fontId="10" fillId="2" borderId="66" xfId="0" applyNumberFormat="1" applyFont="1" applyFill="1" applyBorder="1"/>
    <xf numFmtId="3" fontId="10" fillId="2" borderId="19" xfId="0" applyNumberFormat="1" applyFont="1" applyFill="1" applyBorder="1"/>
    <xf numFmtId="3" fontId="10" fillId="2" borderId="67" xfId="0" applyNumberFormat="1" applyFont="1" applyFill="1" applyBorder="1"/>
    <xf numFmtId="1" fontId="3" fillId="0" borderId="68" xfId="0" applyNumberFormat="1" applyFont="1" applyBorder="1"/>
    <xf numFmtId="3" fontId="19" fillId="2" borderId="19" xfId="0" applyNumberFormat="1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3" fontId="10" fillId="2" borderId="48" xfId="0" quotePrefix="1" applyNumberFormat="1" applyFont="1" applyFill="1" applyBorder="1"/>
    <xf numFmtId="3" fontId="10" fillId="2" borderId="49" xfId="0" quotePrefix="1" applyNumberFormat="1" applyFont="1" applyFill="1" applyBorder="1"/>
    <xf numFmtId="3" fontId="10" fillId="2" borderId="50" xfId="0" quotePrefix="1" applyNumberFormat="1" applyFont="1" applyFill="1" applyBorder="1"/>
    <xf numFmtId="3" fontId="10" fillId="2" borderId="51" xfId="0" quotePrefix="1" applyNumberFormat="1" applyFont="1" applyFill="1" applyBorder="1"/>
    <xf numFmtId="1" fontId="10" fillId="0" borderId="68" xfId="0" quotePrefix="1" applyNumberFormat="1" applyFont="1" applyBorder="1"/>
    <xf numFmtId="1" fontId="10" fillId="2" borderId="13" xfId="0" quotePrefix="1" applyNumberFormat="1" applyFont="1" applyFill="1" applyBorder="1" applyAlignment="1">
      <alignment horizontal="right"/>
    </xf>
    <xf numFmtId="3" fontId="19" fillId="2" borderId="50" xfId="0" quotePrefix="1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3" fontId="10" fillId="2" borderId="57" xfId="0" quotePrefix="1" applyNumberFormat="1" applyFont="1" applyFill="1" applyBorder="1"/>
    <xf numFmtId="3" fontId="10" fillId="2" borderId="58" xfId="0" quotePrefix="1" applyNumberFormat="1" applyFont="1" applyFill="1" applyBorder="1"/>
    <xf numFmtId="3" fontId="10" fillId="2" borderId="59" xfId="0" quotePrefix="1" applyNumberFormat="1" applyFont="1" applyFill="1" applyBorder="1"/>
    <xf numFmtId="3" fontId="10" fillId="2" borderId="60" xfId="0" quotePrefix="1" applyNumberFormat="1" applyFont="1" applyFill="1" applyBorder="1"/>
    <xf numFmtId="1" fontId="10" fillId="0" borderId="12" xfId="0" quotePrefix="1" applyNumberFormat="1" applyFont="1" applyBorder="1"/>
    <xf numFmtId="3" fontId="19" fillId="2" borderId="59" xfId="0" quotePrefix="1" applyNumberFormat="1" applyFont="1" applyFill="1" applyBorder="1" applyAlignment="1">
      <alignment horizontal="center"/>
    </xf>
    <xf numFmtId="171" fontId="10" fillId="2" borderId="0" xfId="0" applyNumberFormat="1" applyFont="1" applyFill="1"/>
    <xf numFmtId="0" fontId="5" fillId="9" borderId="32" xfId="0" quotePrefix="1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3" fillId="9" borderId="32" xfId="0" quotePrefix="1" applyFont="1" applyFill="1" applyBorder="1" applyAlignment="1">
      <alignment horizontal="left"/>
    </xf>
    <xf numFmtId="3" fontId="3" fillId="9" borderId="32" xfId="0" applyNumberFormat="1" applyFont="1" applyFill="1" applyBorder="1"/>
    <xf numFmtId="3" fontId="3" fillId="9" borderId="33" xfId="0" applyNumberFormat="1" applyFont="1" applyFill="1" applyBorder="1"/>
    <xf numFmtId="3" fontId="3" fillId="9" borderId="34" xfId="0" applyNumberFormat="1" applyFont="1" applyFill="1" applyBorder="1"/>
    <xf numFmtId="3" fontId="3" fillId="9" borderId="35" xfId="0" applyNumberFormat="1" applyFont="1" applyFill="1" applyBorder="1"/>
    <xf numFmtId="1" fontId="3" fillId="0" borderId="69" xfId="0" applyNumberFormat="1" applyFont="1" applyBorder="1"/>
    <xf numFmtId="3" fontId="6" fillId="9" borderId="34" xfId="0" applyNumberFormat="1" applyFont="1" applyFill="1" applyBorder="1" applyAlignment="1">
      <alignment horizontal="center"/>
    </xf>
    <xf numFmtId="171" fontId="10" fillId="3" borderId="0" xfId="0" applyNumberFormat="1" applyFont="1" applyFill="1"/>
    <xf numFmtId="171" fontId="3" fillId="3" borderId="0" xfId="0" applyNumberFormat="1" applyFont="1" applyFill="1"/>
    <xf numFmtId="0" fontId="10" fillId="2" borderId="70" xfId="0" quotePrefix="1" applyFont="1" applyFill="1" applyBorder="1" applyAlignment="1">
      <alignment horizontal="left"/>
    </xf>
    <xf numFmtId="0" fontId="10" fillId="2" borderId="70" xfId="0" applyFont="1" applyFill="1" applyBorder="1" applyAlignment="1">
      <alignment horizontal="left"/>
    </xf>
    <xf numFmtId="3" fontId="10" fillId="2" borderId="70" xfId="0" applyNumberFormat="1" applyFont="1" applyFill="1" applyBorder="1"/>
    <xf numFmtId="3" fontId="10" fillId="2" borderId="71" xfId="0" applyNumberFormat="1" applyFont="1" applyFill="1" applyBorder="1"/>
    <xf numFmtId="3" fontId="10" fillId="2" borderId="72" xfId="0" applyNumberFormat="1" applyFont="1" applyFill="1" applyBorder="1"/>
    <xf numFmtId="3" fontId="10" fillId="2" borderId="73" xfId="0" applyNumberFormat="1" applyFont="1" applyFill="1" applyBorder="1"/>
    <xf numFmtId="1" fontId="3" fillId="2" borderId="0" xfId="0" applyNumberFormat="1" applyFont="1" applyFill="1" applyAlignment="1">
      <alignment horizontal="right"/>
    </xf>
    <xf numFmtId="0" fontId="10" fillId="5" borderId="74" xfId="0" applyFont="1" applyFill="1" applyBorder="1" applyAlignment="1">
      <alignment horizontal="left"/>
    </xf>
    <xf numFmtId="0" fontId="10" fillId="2" borderId="75" xfId="0" applyFont="1" applyFill="1" applyBorder="1" applyAlignment="1">
      <alignment horizontal="left"/>
    </xf>
    <xf numFmtId="0" fontId="10" fillId="2" borderId="76" xfId="0" quotePrefix="1" applyFont="1" applyFill="1" applyBorder="1" applyAlignment="1">
      <alignment horizontal="left"/>
    </xf>
    <xf numFmtId="3" fontId="21" fillId="5" borderId="77" xfId="2" applyNumberFormat="1" applyFont="1" applyFill="1" applyBorder="1" applyAlignment="1">
      <alignment horizontal="right" vertical="center"/>
    </xf>
    <xf numFmtId="3" fontId="21" fillId="5" borderId="78" xfId="2" applyNumberFormat="1" applyFont="1" applyFill="1" applyBorder="1" applyAlignment="1">
      <alignment horizontal="right" vertical="center"/>
    </xf>
    <xf numFmtId="3" fontId="21" fillId="5" borderId="75" xfId="2" applyNumberFormat="1" applyFont="1" applyFill="1" applyBorder="1" applyAlignment="1">
      <alignment horizontal="right" vertical="center"/>
    </xf>
    <xf numFmtId="3" fontId="21" fillId="5" borderId="79" xfId="2" applyNumberFormat="1" applyFont="1" applyFill="1" applyBorder="1" applyAlignment="1">
      <alignment horizontal="right" vertical="center"/>
    </xf>
    <xf numFmtId="3" fontId="19" fillId="2" borderId="80" xfId="0" applyNumberFormat="1" applyFont="1" applyFill="1" applyBorder="1" applyAlignment="1">
      <alignment horizontal="center"/>
    </xf>
    <xf numFmtId="0" fontId="10" fillId="5" borderId="81" xfId="0" applyFont="1" applyFill="1" applyBorder="1" applyAlignment="1">
      <alignment horizontal="left"/>
    </xf>
    <xf numFmtId="0" fontId="10" fillId="2" borderId="82" xfId="0" applyFont="1" applyFill="1" applyBorder="1" applyAlignment="1">
      <alignment horizontal="left"/>
    </xf>
    <xf numFmtId="0" fontId="10" fillId="2" borderId="83" xfId="0" quotePrefix="1" applyFont="1" applyFill="1" applyBorder="1" applyAlignment="1">
      <alignment horizontal="left"/>
    </xf>
    <xf numFmtId="3" fontId="21" fillId="5" borderId="84" xfId="2" applyNumberFormat="1" applyFont="1" applyFill="1" applyBorder="1" applyAlignment="1">
      <alignment horizontal="right" vertical="center"/>
    </xf>
    <xf numFmtId="3" fontId="21" fillId="5" borderId="85" xfId="2" applyNumberFormat="1" applyFont="1" applyFill="1" applyBorder="1" applyAlignment="1">
      <alignment horizontal="right" vertical="center"/>
    </xf>
    <xf numFmtId="3" fontId="21" fillId="5" borderId="82" xfId="2" applyNumberFormat="1" applyFont="1" applyFill="1" applyBorder="1" applyAlignment="1">
      <alignment horizontal="right" vertical="center"/>
    </xf>
    <xf numFmtId="3" fontId="21" fillId="5" borderId="86" xfId="2" applyNumberFormat="1" applyFont="1" applyFill="1" applyBorder="1" applyAlignment="1">
      <alignment horizontal="right" vertical="center"/>
    </xf>
    <xf numFmtId="0" fontId="10" fillId="5" borderId="87" xfId="0" applyFont="1" applyFill="1" applyBorder="1" applyAlignment="1">
      <alignment horizontal="left"/>
    </xf>
    <xf numFmtId="0" fontId="10" fillId="2" borderId="88" xfId="0" applyFont="1" applyFill="1" applyBorder="1" applyAlignment="1">
      <alignment horizontal="left"/>
    </xf>
    <xf numFmtId="0" fontId="10" fillId="2" borderId="89" xfId="0" quotePrefix="1" applyFont="1" applyFill="1" applyBorder="1" applyAlignment="1">
      <alignment horizontal="left"/>
    </xf>
    <xf numFmtId="3" fontId="21" fillId="5" borderId="90" xfId="2" applyNumberFormat="1" applyFont="1" applyFill="1" applyBorder="1" applyAlignment="1">
      <alignment horizontal="right" vertical="center"/>
    </xf>
    <xf numFmtId="3" fontId="21" fillId="5" borderId="91" xfId="2" applyNumberFormat="1" applyFont="1" applyFill="1" applyBorder="1" applyAlignment="1">
      <alignment horizontal="right" vertical="center"/>
    </xf>
    <xf numFmtId="3" fontId="21" fillId="5" borderId="88" xfId="2" applyNumberFormat="1" applyFont="1" applyFill="1" applyBorder="1" applyAlignment="1">
      <alignment horizontal="right" vertical="center"/>
    </xf>
    <xf numFmtId="3" fontId="21" fillId="5" borderId="92" xfId="2" applyNumberFormat="1" applyFont="1" applyFill="1" applyBorder="1" applyAlignment="1">
      <alignment horizontal="right" vertical="center"/>
    </xf>
    <xf numFmtId="0" fontId="10" fillId="2" borderId="93" xfId="0" quotePrefix="1" applyFont="1" applyFill="1" applyBorder="1" applyAlignment="1">
      <alignment horizontal="left"/>
    </xf>
    <xf numFmtId="0" fontId="10" fillId="2" borderId="93" xfId="0" applyFont="1" applyFill="1" applyBorder="1" applyAlignment="1">
      <alignment horizontal="left"/>
    </xf>
    <xf numFmtId="3" fontId="10" fillId="2" borderId="93" xfId="0" applyNumberFormat="1" applyFont="1" applyFill="1" applyBorder="1"/>
    <xf numFmtId="3" fontId="10" fillId="2" borderId="94" xfId="0" applyNumberFormat="1" applyFont="1" applyFill="1" applyBorder="1"/>
    <xf numFmtId="3" fontId="10" fillId="2" borderId="80" xfId="0" applyNumberFormat="1" applyFont="1" applyFill="1" applyBorder="1"/>
    <xf numFmtId="3" fontId="10" fillId="2" borderId="95" xfId="0" applyNumberFormat="1" applyFont="1" applyFill="1" applyBorder="1"/>
    <xf numFmtId="0" fontId="10" fillId="2" borderId="41" xfId="0" quotePrefix="1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3" fontId="10" fillId="5" borderId="26" xfId="0" applyNumberFormat="1" applyFont="1" applyFill="1" applyBorder="1"/>
    <xf numFmtId="3" fontId="10" fillId="5" borderId="27" xfId="0" applyNumberFormat="1" applyFont="1" applyFill="1" applyBorder="1"/>
    <xf numFmtId="3" fontId="10" fillId="5" borderId="5" xfId="0" applyNumberFormat="1" applyFont="1" applyFill="1" applyBorder="1"/>
    <xf numFmtId="3" fontId="21" fillId="5" borderId="5" xfId="2" applyNumberFormat="1" applyFont="1" applyFill="1" applyBorder="1" applyAlignment="1">
      <alignment horizontal="right" vertical="center"/>
    </xf>
    <xf numFmtId="3" fontId="10" fillId="5" borderId="20" xfId="0" applyNumberFormat="1" applyFont="1" applyFill="1" applyBorder="1"/>
    <xf numFmtId="3" fontId="19" fillId="5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10" fillId="2" borderId="52" xfId="0" quotePrefix="1" applyFont="1" applyFill="1" applyBorder="1" applyAlignment="1">
      <alignment horizontal="left"/>
    </xf>
    <xf numFmtId="0" fontId="20" fillId="2" borderId="41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0" fillId="5" borderId="48" xfId="0" quotePrefix="1" applyFont="1" applyFill="1" applyBorder="1" applyAlignment="1">
      <alignment horizontal="left"/>
    </xf>
    <xf numFmtId="3" fontId="10" fillId="5" borderId="48" xfId="0" applyNumberFormat="1" applyFont="1" applyFill="1" applyBorder="1"/>
    <xf numFmtId="3" fontId="10" fillId="5" borderId="49" xfId="0" applyNumberFormat="1" applyFont="1" applyFill="1" applyBorder="1"/>
    <xf numFmtId="3" fontId="10" fillId="5" borderId="50" xfId="0" applyNumberFormat="1" applyFont="1" applyFill="1" applyBorder="1"/>
    <xf numFmtId="3" fontId="10" fillId="5" borderId="51" xfId="0" applyNumberFormat="1" applyFont="1" applyFill="1" applyBorder="1"/>
    <xf numFmtId="3" fontId="19" fillId="5" borderId="50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left"/>
    </xf>
    <xf numFmtId="0" fontId="20" fillId="5" borderId="56" xfId="0" applyFont="1" applyFill="1" applyBorder="1" applyAlignment="1">
      <alignment horizontal="left"/>
    </xf>
    <xf numFmtId="0" fontId="10" fillId="5" borderId="57" xfId="0" quotePrefix="1" applyFont="1" applyFill="1" applyBorder="1" applyAlignment="1">
      <alignment horizontal="left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0" fillId="5" borderId="59" xfId="0" applyNumberFormat="1" applyFont="1" applyFill="1" applyBorder="1"/>
    <xf numFmtId="3" fontId="10" fillId="5" borderId="60" xfId="0" applyNumberFormat="1" applyFont="1" applyFill="1" applyBorder="1"/>
    <xf numFmtId="1" fontId="3" fillId="0" borderId="96" xfId="0" applyNumberFormat="1" applyFont="1" applyBorder="1"/>
    <xf numFmtId="1" fontId="3" fillId="0" borderId="97" xfId="0" applyNumberFormat="1" applyFont="1" applyBorder="1"/>
    <xf numFmtId="3" fontId="19" fillId="5" borderId="59" xfId="0" applyNumberFormat="1" applyFont="1" applyFill="1" applyBorder="1" applyAlignment="1">
      <alignment horizontal="center"/>
    </xf>
    <xf numFmtId="0" fontId="22" fillId="2" borderId="0" xfId="0" applyFont="1" applyFill="1"/>
    <xf numFmtId="0" fontId="10" fillId="2" borderId="12" xfId="0" quotePrefix="1" applyFont="1" applyFill="1" applyBorder="1" applyAlignment="1">
      <alignment horizontal="left"/>
    </xf>
    <xf numFmtId="3" fontId="10" fillId="2" borderId="12" xfId="0" quotePrefix="1" applyNumberFormat="1" applyFont="1" applyFill="1" applyBorder="1"/>
    <xf numFmtId="3" fontId="10" fillId="2" borderId="29" xfId="0" quotePrefix="1" applyNumberFormat="1" applyFont="1" applyFill="1" applyBorder="1"/>
    <xf numFmtId="3" fontId="10" fillId="2" borderId="21" xfId="0" quotePrefix="1" applyNumberFormat="1" applyFont="1" applyFill="1" applyBorder="1"/>
    <xf numFmtId="3" fontId="10" fillId="2" borderId="30" xfId="0" quotePrefix="1" applyNumberFormat="1" applyFont="1" applyFill="1" applyBorder="1"/>
    <xf numFmtId="1" fontId="10" fillId="0" borderId="18" xfId="0" quotePrefix="1" applyNumberFormat="1" applyFont="1" applyBorder="1"/>
    <xf numFmtId="1" fontId="10" fillId="0" borderId="26" xfId="0" quotePrefix="1" applyNumberFormat="1" applyFont="1" applyBorder="1"/>
    <xf numFmtId="3" fontId="19" fillId="2" borderId="21" xfId="0" quotePrefix="1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3" fontId="3" fillId="10" borderId="32" xfId="0" applyNumberFormat="1" applyFont="1" applyFill="1" applyBorder="1"/>
    <xf numFmtId="3" fontId="10" fillId="10" borderId="33" xfId="0" applyNumberFormat="1" applyFont="1" applyFill="1" applyBorder="1"/>
    <xf numFmtId="3" fontId="10" fillId="10" borderId="34" xfId="0" applyNumberFormat="1" applyFont="1" applyFill="1" applyBorder="1"/>
    <xf numFmtId="3" fontId="23" fillId="10" borderId="34" xfId="2" applyNumberFormat="1" applyFont="1" applyFill="1" applyBorder="1" applyAlignment="1">
      <alignment vertical="center"/>
    </xf>
    <xf numFmtId="3" fontId="10" fillId="10" borderId="35" xfId="0" applyNumberFormat="1" applyFont="1" applyFill="1" applyBorder="1"/>
    <xf numFmtId="3" fontId="19" fillId="10" borderId="34" xfId="0" applyNumberFormat="1" applyFont="1" applyFill="1" applyBorder="1" applyAlignment="1">
      <alignment horizontal="center"/>
    </xf>
    <xf numFmtId="3" fontId="10" fillId="2" borderId="93" xfId="0" quotePrefix="1" applyNumberFormat="1" applyFont="1" applyFill="1" applyBorder="1"/>
    <xf numFmtId="3" fontId="10" fillId="2" borderId="94" xfId="0" quotePrefix="1" applyNumberFormat="1" applyFont="1" applyFill="1" applyBorder="1"/>
    <xf numFmtId="3" fontId="10" fillId="2" borderId="80" xfId="0" quotePrefix="1" applyNumberFormat="1" applyFont="1" applyFill="1" applyBorder="1"/>
    <xf numFmtId="3" fontId="10" fillId="2" borderId="95" xfId="0" quotePrefix="1" applyNumberFormat="1" applyFont="1" applyFill="1" applyBorder="1"/>
    <xf numFmtId="3" fontId="19" fillId="2" borderId="80" xfId="0" quotePrefix="1" applyNumberFormat="1" applyFont="1" applyFill="1" applyBorder="1" applyAlignment="1">
      <alignment horizontal="center"/>
    </xf>
    <xf numFmtId="3" fontId="10" fillId="2" borderId="52" xfId="0" quotePrefix="1" applyNumberFormat="1" applyFont="1" applyFill="1" applyBorder="1"/>
    <xf numFmtId="3" fontId="10" fillId="2" borderId="53" xfId="0" quotePrefix="1" applyNumberFormat="1" applyFont="1" applyFill="1" applyBorder="1"/>
    <xf numFmtId="3" fontId="10" fillId="2" borderId="54" xfId="0" quotePrefix="1" applyNumberFormat="1" applyFont="1" applyFill="1" applyBorder="1"/>
    <xf numFmtId="3" fontId="10" fillId="2" borderId="55" xfId="0" quotePrefix="1" applyNumberFormat="1" applyFont="1" applyFill="1" applyBorder="1"/>
    <xf numFmtId="3" fontId="19" fillId="2" borderId="54" xfId="0" quotePrefix="1" applyNumberFormat="1" applyFont="1" applyFill="1" applyBorder="1" applyAlignment="1">
      <alignment horizontal="center"/>
    </xf>
    <xf numFmtId="3" fontId="10" fillId="2" borderId="41" xfId="0" quotePrefix="1" applyNumberFormat="1" applyFont="1" applyFill="1" applyBorder="1"/>
    <xf numFmtId="3" fontId="10" fillId="2" borderId="42" xfId="0" quotePrefix="1" applyNumberFormat="1" applyFont="1" applyFill="1" applyBorder="1"/>
    <xf numFmtId="3" fontId="10" fillId="2" borderId="43" xfId="0" quotePrefix="1" applyNumberFormat="1" applyFont="1" applyFill="1" applyBorder="1"/>
    <xf numFmtId="3" fontId="10" fillId="2" borderId="44" xfId="0" quotePrefix="1" applyNumberFormat="1" applyFont="1" applyFill="1" applyBorder="1"/>
    <xf numFmtId="3" fontId="19" fillId="2" borderId="43" xfId="0" quotePrefix="1" applyNumberFormat="1" applyFont="1" applyFill="1" applyBorder="1" applyAlignment="1">
      <alignment horizontal="center"/>
    </xf>
    <xf numFmtId="0" fontId="10" fillId="11" borderId="26" xfId="0" applyFont="1" applyFill="1" applyBorder="1" applyAlignment="1">
      <alignment horizontal="left"/>
    </xf>
    <xf numFmtId="0" fontId="10" fillId="11" borderId="26" xfId="0" quotePrefix="1" applyFont="1" applyFill="1" applyBorder="1" applyAlignment="1">
      <alignment horizontal="left"/>
    </xf>
    <xf numFmtId="3" fontId="10" fillId="11" borderId="26" xfId="0" quotePrefix="1" applyNumberFormat="1" applyFont="1" applyFill="1" applyBorder="1"/>
    <xf numFmtId="3" fontId="10" fillId="11" borderId="27" xfId="0" quotePrefix="1" applyNumberFormat="1" applyFont="1" applyFill="1" applyBorder="1"/>
    <xf numFmtId="3" fontId="10" fillId="11" borderId="5" xfId="0" quotePrefix="1" applyNumberFormat="1" applyFont="1" applyFill="1" applyBorder="1"/>
    <xf numFmtId="3" fontId="10" fillId="11" borderId="20" xfId="0" quotePrefix="1" applyNumberFormat="1" applyFont="1" applyFill="1" applyBorder="1"/>
    <xf numFmtId="3" fontId="19" fillId="11" borderId="5" xfId="0" quotePrefix="1" applyNumberFormat="1" applyFont="1" applyFill="1" applyBorder="1" applyAlignment="1">
      <alignment horizontal="center"/>
    </xf>
    <xf numFmtId="172" fontId="10" fillId="2" borderId="93" xfId="1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0" fillId="2" borderId="57" xfId="0" quotePrefix="1" applyFont="1" applyFill="1" applyBorder="1" applyAlignment="1">
      <alignment horizontal="left"/>
    </xf>
    <xf numFmtId="1" fontId="10" fillId="0" borderId="31" xfId="0" quotePrefix="1" applyNumberFormat="1" applyFont="1" applyBorder="1"/>
    <xf numFmtId="0" fontId="5" fillId="5" borderId="32" xfId="0" quotePrefix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2" xfId="0" quotePrefix="1" applyFont="1" applyFill="1" applyBorder="1" applyAlignment="1">
      <alignment horizontal="left"/>
    </xf>
    <xf numFmtId="3" fontId="3" fillId="5" borderId="32" xfId="0" applyNumberFormat="1" applyFont="1" applyFill="1" applyBorder="1"/>
    <xf numFmtId="3" fontId="10" fillId="5" borderId="33" xfId="0" applyNumberFormat="1" applyFont="1" applyFill="1" applyBorder="1"/>
    <xf numFmtId="3" fontId="10" fillId="5" borderId="34" xfId="0" applyNumberFormat="1" applyFont="1" applyFill="1" applyBorder="1"/>
    <xf numFmtId="3" fontId="10" fillId="5" borderId="35" xfId="0" applyNumberFormat="1" applyFont="1" applyFill="1" applyBorder="1"/>
    <xf numFmtId="1" fontId="10" fillId="0" borderId="98" xfId="0" quotePrefix="1" applyNumberFormat="1" applyFont="1" applyBorder="1"/>
    <xf numFmtId="3" fontId="19" fillId="5" borderId="34" xfId="0" applyNumberFormat="1" applyFont="1" applyFill="1" applyBorder="1" applyAlignment="1">
      <alignment horizontal="center"/>
    </xf>
    <xf numFmtId="0" fontId="5" fillId="7" borderId="99" xfId="0" applyFont="1" applyFill="1" applyBorder="1" applyAlignment="1">
      <alignment horizontal="left"/>
    </xf>
    <xf numFmtId="0" fontId="3" fillId="7" borderId="99" xfId="0" applyFont="1" applyFill="1" applyBorder="1" applyAlignment="1">
      <alignment horizontal="left"/>
    </xf>
    <xf numFmtId="173" fontId="3" fillId="7" borderId="99" xfId="0" applyNumberFormat="1" applyFont="1" applyFill="1" applyBorder="1"/>
    <xf numFmtId="173" fontId="10" fillId="8" borderId="100" xfId="0" applyNumberFormat="1" applyFont="1" applyFill="1" applyBorder="1"/>
    <xf numFmtId="173" fontId="10" fillId="8" borderId="101" xfId="0" applyNumberFormat="1" applyFont="1" applyFill="1" applyBorder="1"/>
    <xf numFmtId="173" fontId="10" fillId="8" borderId="102" xfId="0" applyNumberFormat="1" applyFont="1" applyFill="1" applyBorder="1"/>
    <xf numFmtId="3" fontId="19" fillId="7" borderId="101" xfId="0" applyNumberFormat="1" applyFont="1" applyFill="1" applyBorder="1" applyAlignment="1">
      <alignment horizontal="center"/>
    </xf>
    <xf numFmtId="0" fontId="24" fillId="12" borderId="103" xfId="3" applyFont="1" applyFill="1" applyBorder="1" applyAlignment="1">
      <alignment horizontal="center"/>
    </xf>
    <xf numFmtId="0" fontId="2" fillId="2" borderId="104" xfId="0" quotePrefix="1" applyFont="1" applyFill="1" applyBorder="1" applyAlignment="1">
      <alignment horizontal="left"/>
    </xf>
    <xf numFmtId="173" fontId="25" fillId="2" borderId="104" xfId="0" quotePrefix="1" applyNumberFormat="1" applyFont="1" applyFill="1" applyBorder="1"/>
    <xf numFmtId="173" fontId="26" fillId="2" borderId="104" xfId="0" quotePrefix="1" applyNumberFormat="1" applyFont="1" applyFill="1" applyBorder="1"/>
    <xf numFmtId="173" fontId="26" fillId="2" borderId="97" xfId="0" quotePrefix="1" applyNumberFormat="1" applyFont="1" applyFill="1" applyBorder="1"/>
    <xf numFmtId="3" fontId="19" fillId="2" borderId="25" xfId="0" quotePrefix="1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left"/>
    </xf>
    <xf numFmtId="173" fontId="3" fillId="7" borderId="32" xfId="0" applyNumberFormat="1" applyFont="1" applyFill="1" applyBorder="1" applyAlignment="1">
      <alignment horizontal="right"/>
    </xf>
    <xf numFmtId="173" fontId="10" fillId="8" borderId="33" xfId="0" applyNumberFormat="1" applyFont="1" applyFill="1" applyBorder="1" applyAlignment="1">
      <alignment horizontal="right"/>
    </xf>
    <xf numFmtId="173" fontId="10" fillId="8" borderId="34" xfId="0" applyNumberFormat="1" applyFont="1" applyFill="1" applyBorder="1" applyAlignment="1">
      <alignment horizontal="right"/>
    </xf>
    <xf numFmtId="173" fontId="10" fillId="8" borderId="35" xfId="0" applyNumberFormat="1" applyFont="1" applyFill="1" applyBorder="1" applyAlignment="1">
      <alignment horizontal="right"/>
    </xf>
    <xf numFmtId="1" fontId="3" fillId="0" borderId="28" xfId="0" applyNumberFormat="1" applyFont="1" applyBorder="1" applyAlignment="1">
      <alignment horizontal="right"/>
    </xf>
    <xf numFmtId="3" fontId="19" fillId="7" borderId="3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right"/>
    </xf>
    <xf numFmtId="3" fontId="3" fillId="13" borderId="12" xfId="0" applyNumberFormat="1" applyFont="1" applyFill="1" applyBorder="1" applyAlignment="1">
      <alignment horizontal="right"/>
    </xf>
    <xf numFmtId="3" fontId="10" fillId="2" borderId="29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30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3" fontId="19" fillId="2" borderId="21" xfId="0" applyNumberFormat="1" applyFont="1" applyFill="1" applyBorder="1" applyAlignment="1">
      <alignment horizontal="center"/>
    </xf>
    <xf numFmtId="0" fontId="2" fillId="2" borderId="105" xfId="0" applyFont="1" applyFill="1" applyBorder="1"/>
    <xf numFmtId="1" fontId="10" fillId="0" borderId="48" xfId="0" quotePrefix="1" applyNumberFormat="1" applyFont="1" applyBorder="1"/>
    <xf numFmtId="171" fontId="10" fillId="0" borderId="105" xfId="0" applyNumberFormat="1" applyFont="1" applyBorder="1"/>
    <xf numFmtId="0" fontId="2" fillId="2" borderId="106" xfId="0" applyFont="1" applyFill="1" applyBorder="1"/>
    <xf numFmtId="0" fontId="10" fillId="14" borderId="48" xfId="0" applyFont="1" applyFill="1" applyBorder="1" applyAlignment="1">
      <alignment horizontal="left"/>
    </xf>
    <xf numFmtId="3" fontId="10" fillId="14" borderId="48" xfId="0" quotePrefix="1" applyNumberFormat="1" applyFont="1" applyFill="1" applyBorder="1"/>
    <xf numFmtId="3" fontId="10" fillId="14" borderId="49" xfId="0" quotePrefix="1" applyNumberFormat="1" applyFont="1" applyFill="1" applyBorder="1"/>
    <xf numFmtId="3" fontId="10" fillId="14" borderId="50" xfId="0" quotePrefix="1" applyNumberFormat="1" applyFont="1" applyFill="1" applyBorder="1"/>
    <xf numFmtId="3" fontId="10" fillId="14" borderId="51" xfId="0" quotePrefix="1" applyNumberFormat="1" applyFont="1" applyFill="1" applyBorder="1"/>
    <xf numFmtId="3" fontId="10" fillId="0" borderId="52" xfId="0" quotePrefix="1" applyNumberFormat="1" applyFont="1" applyBorder="1"/>
    <xf numFmtId="3" fontId="19" fillId="14" borderId="50" xfId="0" quotePrefix="1" applyNumberFormat="1" applyFont="1" applyFill="1" applyBorder="1" applyAlignment="1">
      <alignment horizontal="center"/>
    </xf>
    <xf numFmtId="171" fontId="10" fillId="0" borderId="106" xfId="0" applyNumberFormat="1" applyFont="1" applyBorder="1"/>
    <xf numFmtId="0" fontId="10" fillId="14" borderId="52" xfId="0" applyFont="1" applyFill="1" applyBorder="1" applyAlignment="1">
      <alignment horizontal="left"/>
    </xf>
    <xf numFmtId="3" fontId="10" fillId="14" borderId="52" xfId="0" quotePrefix="1" applyNumberFormat="1" applyFont="1" applyFill="1" applyBorder="1"/>
    <xf numFmtId="3" fontId="10" fillId="14" borderId="53" xfId="0" quotePrefix="1" applyNumberFormat="1" applyFont="1" applyFill="1" applyBorder="1"/>
    <xf numFmtId="3" fontId="10" fillId="14" borderId="54" xfId="0" quotePrefix="1" applyNumberFormat="1" applyFont="1" applyFill="1" applyBorder="1"/>
    <xf numFmtId="3" fontId="10" fillId="14" borderId="55" xfId="0" quotePrefix="1" applyNumberFormat="1" applyFont="1" applyFill="1" applyBorder="1"/>
    <xf numFmtId="3" fontId="19" fillId="14" borderId="54" xfId="0" quotePrefix="1" applyNumberFormat="1" applyFont="1" applyFill="1" applyBorder="1" applyAlignment="1">
      <alignment horizontal="center"/>
    </xf>
    <xf numFmtId="171" fontId="10" fillId="14" borderId="52" xfId="0" applyNumberFormat="1" applyFont="1" applyFill="1" applyBorder="1"/>
    <xf numFmtId="171" fontId="10" fillId="14" borderId="57" xfId="0" applyNumberFormat="1" applyFont="1" applyFill="1" applyBorder="1"/>
    <xf numFmtId="3" fontId="10" fillId="14" borderId="57" xfId="0" quotePrefix="1" applyNumberFormat="1" applyFont="1" applyFill="1" applyBorder="1"/>
    <xf numFmtId="3" fontId="10" fillId="14" borderId="58" xfId="0" quotePrefix="1" applyNumberFormat="1" applyFont="1" applyFill="1" applyBorder="1"/>
    <xf numFmtId="3" fontId="10" fillId="14" borderId="59" xfId="0" quotePrefix="1" applyNumberFormat="1" applyFont="1" applyFill="1" applyBorder="1"/>
    <xf numFmtId="3" fontId="10" fillId="14" borderId="60" xfId="0" quotePrefix="1" applyNumberFormat="1" applyFont="1" applyFill="1" applyBorder="1"/>
    <xf numFmtId="3" fontId="19" fillId="14" borderId="59" xfId="0" quotePrefix="1" applyNumberFormat="1" applyFont="1" applyFill="1" applyBorder="1" applyAlignment="1">
      <alignment horizontal="center"/>
    </xf>
    <xf numFmtId="1" fontId="10" fillId="0" borderId="52" xfId="0" quotePrefix="1" applyNumberFormat="1" applyFont="1" applyBorder="1"/>
    <xf numFmtId="0" fontId="10" fillId="14" borderId="57" xfId="0" applyFont="1" applyFill="1" applyBorder="1" applyAlignment="1">
      <alignment horizontal="left"/>
    </xf>
    <xf numFmtId="0" fontId="10" fillId="14" borderId="48" xfId="0" quotePrefix="1" applyFont="1" applyFill="1" applyBorder="1" applyAlignment="1">
      <alignment horizontal="left"/>
    </xf>
    <xf numFmtId="0" fontId="3" fillId="14" borderId="57" xfId="0" applyFont="1" applyFill="1" applyBorder="1" applyAlignment="1">
      <alignment horizontal="left"/>
    </xf>
    <xf numFmtId="0" fontId="3" fillId="2" borderId="93" xfId="0" quotePrefix="1" applyFont="1" applyFill="1" applyBorder="1" applyAlignment="1">
      <alignment horizontal="left"/>
    </xf>
    <xf numFmtId="171" fontId="10" fillId="2" borderId="52" xfId="0" applyNumberFormat="1" applyFont="1" applyFill="1" applyBorder="1"/>
    <xf numFmtId="1" fontId="3" fillId="0" borderId="52" xfId="0" applyNumberFormat="1" applyFont="1" applyBorder="1"/>
    <xf numFmtId="0" fontId="2" fillId="2" borderId="107" xfId="0" applyFont="1" applyFill="1" applyBorder="1"/>
    <xf numFmtId="0" fontId="10" fillId="14" borderId="69" xfId="0" applyFont="1" applyFill="1" applyBorder="1" applyAlignment="1">
      <alignment horizontal="left"/>
    </xf>
    <xf numFmtId="3" fontId="10" fillId="14" borderId="69" xfId="0" applyNumberFormat="1" applyFont="1" applyFill="1" applyBorder="1"/>
    <xf numFmtId="3" fontId="10" fillId="14" borderId="108" xfId="0" applyNumberFormat="1" applyFont="1" applyFill="1" applyBorder="1"/>
    <xf numFmtId="3" fontId="10" fillId="14" borderId="109" xfId="0" applyNumberFormat="1" applyFont="1" applyFill="1" applyBorder="1"/>
    <xf numFmtId="3" fontId="10" fillId="14" borderId="110" xfId="0" applyNumberFormat="1" applyFont="1" applyFill="1" applyBorder="1"/>
    <xf numFmtId="1" fontId="3" fillId="0" borderId="111" xfId="0" applyNumberFormat="1" applyFont="1" applyBorder="1"/>
    <xf numFmtId="3" fontId="19" fillId="14" borderId="109" xfId="0" applyNumberFormat="1" applyFont="1" applyFill="1" applyBorder="1" applyAlignment="1">
      <alignment horizontal="center"/>
    </xf>
    <xf numFmtId="171" fontId="10" fillId="0" borderId="107" xfId="0" applyNumberFormat="1" applyFont="1" applyBorder="1"/>
    <xf numFmtId="171" fontId="10" fillId="2" borderId="112" xfId="0" applyNumberFormat="1" applyFont="1" applyFill="1" applyBorder="1"/>
    <xf numFmtId="1" fontId="3" fillId="2" borderId="28" xfId="0" applyNumberFormat="1" applyFont="1" applyFill="1" applyBorder="1"/>
    <xf numFmtId="1" fontId="10" fillId="2" borderId="0" xfId="0" quotePrefix="1" applyNumberFormat="1" applyFont="1" applyFill="1" applyAlignment="1">
      <alignment horizontal="right"/>
    </xf>
    <xf numFmtId="1" fontId="3" fillId="2" borderId="113" xfId="0" applyNumberFormat="1" applyFont="1" applyFill="1" applyBorder="1"/>
    <xf numFmtId="1" fontId="3" fillId="0" borderId="113" xfId="0" applyNumberFormat="1" applyFont="1" applyBorder="1"/>
    <xf numFmtId="0" fontId="10" fillId="2" borderId="114" xfId="0" applyFont="1" applyFill="1" applyBorder="1" applyAlignment="1">
      <alignment horizontal="left"/>
    </xf>
    <xf numFmtId="0" fontId="10" fillId="2" borderId="112" xfId="0" applyFont="1" applyFill="1" applyBorder="1" applyAlignment="1">
      <alignment horizontal="left"/>
    </xf>
    <xf numFmtId="1" fontId="3" fillId="2" borderId="68" xfId="0" applyNumberFormat="1" applyFont="1" applyFill="1" applyBorder="1"/>
    <xf numFmtId="1" fontId="3" fillId="2" borderId="115" xfId="0" applyNumberFormat="1" applyFont="1" applyFill="1" applyBorder="1"/>
    <xf numFmtId="0" fontId="10" fillId="2" borderId="116" xfId="0" applyFont="1" applyFill="1" applyBorder="1" applyAlignment="1">
      <alignment horizontal="left"/>
    </xf>
    <xf numFmtId="3" fontId="10" fillId="2" borderId="0" xfId="0" applyNumberFormat="1" applyFont="1" applyFill="1"/>
    <xf numFmtId="0" fontId="27" fillId="2" borderId="0" xfId="3" applyFont="1" applyFill="1"/>
    <xf numFmtId="0" fontId="2" fillId="2" borderId="11" xfId="0" quotePrefix="1" applyFont="1" applyFill="1" applyBorder="1" applyAlignment="1">
      <alignment horizontal="left"/>
    </xf>
    <xf numFmtId="173" fontId="25" fillId="2" borderId="11" xfId="0" quotePrefix="1" applyNumberFormat="1" applyFont="1" applyFill="1" applyBorder="1"/>
    <xf numFmtId="173" fontId="26" fillId="2" borderId="11" xfId="0" quotePrefix="1" applyNumberFormat="1" applyFont="1" applyFill="1" applyBorder="1"/>
    <xf numFmtId="1" fontId="3" fillId="0" borderId="0" xfId="0" applyNumberFormat="1" applyFont="1"/>
    <xf numFmtId="0" fontId="10" fillId="2" borderId="0" xfId="0" applyFont="1" applyFill="1" applyAlignment="1">
      <alignment horizontal="left"/>
    </xf>
    <xf numFmtId="1" fontId="3" fillId="2" borderId="0" xfId="0" applyNumberFormat="1" applyFont="1" applyFill="1"/>
    <xf numFmtId="1" fontId="3" fillId="2" borderId="36" xfId="0" applyNumberFormat="1" applyFont="1" applyFill="1" applyBorder="1"/>
    <xf numFmtId="0" fontId="28" fillId="5" borderId="5" xfId="2" applyFont="1" applyFill="1" applyBorder="1" applyAlignment="1">
      <alignment horizontal="center" vertical="center"/>
    </xf>
    <xf numFmtId="0" fontId="29" fillId="5" borderId="5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14" fontId="30" fillId="8" borderId="5" xfId="4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" fontId="31" fillId="2" borderId="0" xfId="0" applyNumberFormat="1" applyFont="1" applyFill="1"/>
    <xf numFmtId="0" fontId="32" fillId="2" borderId="8" xfId="2" applyFont="1" applyFill="1" applyBorder="1" applyAlignment="1">
      <alignment horizontal="center" vertical="center"/>
    </xf>
    <xf numFmtId="0" fontId="33" fillId="2" borderId="0" xfId="0" applyFont="1" applyFill="1"/>
    <xf numFmtId="0" fontId="19" fillId="2" borderId="0" xfId="0" applyFont="1" applyFill="1" applyAlignment="1">
      <alignment horizontal="right"/>
    </xf>
    <xf numFmtId="3" fontId="4" fillId="2" borderId="0" xfId="0" applyNumberFormat="1" applyFont="1" applyFill="1"/>
    <xf numFmtId="1" fontId="3" fillId="2" borderId="105" xfId="0" applyNumberFormat="1" applyFont="1" applyFill="1" applyBorder="1"/>
    <xf numFmtId="3" fontId="34" fillId="2" borderId="107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right"/>
    </xf>
    <xf numFmtId="3" fontId="4" fillId="2" borderId="105" xfId="0" applyNumberFormat="1" applyFont="1" applyFill="1" applyBorder="1"/>
    <xf numFmtId="0" fontId="4" fillId="2" borderId="105" xfId="0" applyFont="1" applyFill="1" applyBorder="1"/>
    <xf numFmtId="171" fontId="6" fillId="2" borderId="0" xfId="0" quotePrefix="1" applyNumberFormat="1" applyFont="1" applyFill="1" applyAlignment="1">
      <alignment horizontal="left"/>
    </xf>
    <xf numFmtId="3" fontId="3" fillId="2" borderId="0" xfId="0" applyNumberFormat="1" applyFont="1" applyFill="1"/>
    <xf numFmtId="0" fontId="19" fillId="2" borderId="0" xfId="0" quotePrefix="1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47;&#1072;%20&#1052;&#1060;/B1_2019_03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43555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26262548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168816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-210625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181312081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-207532820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НЕДКА ЕНЧЕВА</v>
          </cell>
          <cell r="G603" t="str">
            <v>ИВАН МАРКОВ</v>
          </cell>
        </row>
        <row r="605">
          <cell r="B605">
            <v>43563</v>
          </cell>
          <cell r="E605">
            <v>9409452</v>
          </cell>
          <cell r="H605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2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2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2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2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2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2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2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2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2:26" ht="12" customHeight="1" thickTop="1">
      <c r="B9" s="12"/>
      <c r="C9" s="12"/>
      <c r="D9" s="12"/>
      <c r="E9" s="3"/>
      <c r="F9" s="3"/>
      <c r="G9" s="3"/>
      <c r="H9" s="3"/>
      <c r="I9" s="3"/>
      <c r="J9" s="3"/>
      <c r="N9" s="1"/>
      <c r="P9" s="1"/>
      <c r="Q9" s="1"/>
    </row>
    <row r="10" spans="2:26" ht="18.75">
      <c r="B10" s="18"/>
      <c r="C10" s="18"/>
      <c r="D10" s="18"/>
      <c r="E10" s="3"/>
      <c r="F10" s="19"/>
      <c r="G10" s="19"/>
      <c r="H10" s="19"/>
      <c r="I10" s="3"/>
      <c r="J10" s="3"/>
      <c r="N10" s="1"/>
      <c r="O10" s="18"/>
      <c r="Q10" s="1"/>
    </row>
    <row r="11" spans="2:26" ht="23.25" customHeight="1">
      <c r="B11" s="20" t="str">
        <f>+[1]OTCHET!B9</f>
        <v>МИНИСТЕРСТВО НА ТРАНСПОРТА, ИНФОРМАЦИОННИТЕ ТЕХНОЛОГИИ И СЪОБЩЕНИЯТА</v>
      </c>
      <c r="C11" s="20"/>
      <c r="D11" s="20"/>
      <c r="E11" s="21" t="s">
        <v>0</v>
      </c>
      <c r="F11" s="22">
        <f>[1]OTCHET!F9</f>
        <v>43555</v>
      </c>
      <c r="G11" s="23" t="s">
        <v>1</v>
      </c>
      <c r="H11" s="24">
        <f>+[1]OTCHET!H9</f>
        <v>695388</v>
      </c>
      <c r="I11" s="25">
        <f>+[1]OTCHET!I9</f>
        <v>0</v>
      </c>
      <c r="J11" s="26"/>
      <c r="K11" s="27"/>
      <c r="L11" s="27"/>
      <c r="N11" s="1"/>
      <c r="O11" s="28"/>
      <c r="Q11" s="1"/>
      <c r="R11" s="29"/>
      <c r="S11" s="29"/>
      <c r="T11" s="29"/>
      <c r="U11" s="29"/>
    </row>
    <row r="12" spans="2:26" ht="23.25" customHeight="1">
      <c r="B12" s="30" t="s">
        <v>2</v>
      </c>
      <c r="C12" s="31"/>
      <c r="D12" s="18"/>
      <c r="E12" s="3"/>
      <c r="F12" s="32"/>
      <c r="G12" s="3"/>
      <c r="H12" s="33"/>
      <c r="I12" s="34" t="s">
        <v>3</v>
      </c>
      <c r="J12" s="34"/>
      <c r="N12" s="1"/>
      <c r="O12" s="31"/>
      <c r="Q12" s="1"/>
      <c r="R12" s="29"/>
      <c r="S12" s="29"/>
      <c r="T12" s="29"/>
      <c r="U12" s="29"/>
    </row>
    <row r="13" spans="2:26" ht="23.25" customHeight="1">
      <c r="B13" s="35" t="str">
        <f>+[1]OTCHET!B12</f>
        <v>Министерство на транспорта, информационните технологии и съобщенията</v>
      </c>
      <c r="C13" s="31"/>
      <c r="D13" s="31"/>
      <c r="E13" s="36" t="str">
        <f>+[1]OTCHET!E12</f>
        <v>код по ЕБК:</v>
      </c>
      <c r="F13" s="37" t="str">
        <f>+[1]OTCHET!F12</f>
        <v>2300</v>
      </c>
      <c r="G13" s="3"/>
      <c r="H13" s="33"/>
      <c r="I13" s="38"/>
      <c r="J13" s="38"/>
      <c r="N13" s="1"/>
      <c r="O13" s="31"/>
      <c r="Q13" s="1"/>
      <c r="R13" s="29"/>
      <c r="S13" s="29"/>
      <c r="T13" s="29"/>
      <c r="U13" s="29"/>
    </row>
    <row r="14" spans="2:26" ht="23.25" customHeight="1">
      <c r="B14" s="39" t="s">
        <v>4</v>
      </c>
      <c r="C14" s="11"/>
      <c r="D14" s="11"/>
      <c r="E14" s="11"/>
      <c r="F14" s="11"/>
      <c r="G14" s="11"/>
      <c r="H14" s="33"/>
      <c r="I14" s="38"/>
      <c r="J14" s="38"/>
      <c r="N14" s="1"/>
      <c r="O14" s="11"/>
      <c r="Q14" s="1"/>
      <c r="R14" s="29"/>
      <c r="S14" s="29"/>
      <c r="T14" s="29"/>
      <c r="U14" s="29"/>
    </row>
    <row r="15" spans="2:26" ht="21.75" customHeight="1" thickBot="1">
      <c r="B15" s="40" t="s">
        <v>5</v>
      </c>
      <c r="C15" s="41"/>
      <c r="D15" s="41"/>
      <c r="E15" s="42">
        <f>+[1]OTCHET!E15</f>
        <v>33</v>
      </c>
      <c r="F15" s="42" t="str">
        <f>[1]OTCHET!F15</f>
        <v>Чужди средства</v>
      </c>
      <c r="G15" s="11"/>
      <c r="H15" s="43"/>
      <c r="I15" s="43"/>
      <c r="J15" s="21"/>
      <c r="K15" s="44"/>
      <c r="L15" s="44"/>
      <c r="M15" s="45"/>
      <c r="N15" s="43"/>
      <c r="O15" s="41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2:26" ht="16.5" thickBot="1">
      <c r="B16" s="47"/>
      <c r="C16" s="47"/>
      <c r="D16" s="47"/>
      <c r="E16" s="48"/>
      <c r="F16" s="48"/>
      <c r="G16" s="48"/>
      <c r="H16" s="48"/>
      <c r="I16" s="48"/>
      <c r="J16" s="49" t="s">
        <v>6</v>
      </c>
      <c r="K16" s="50"/>
      <c r="L16" s="50"/>
      <c r="M16" s="51"/>
      <c r="N16" s="52"/>
      <c r="O16" s="53"/>
      <c r="P16" s="41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B17" s="54"/>
      <c r="C17" s="55" t="s">
        <v>7</v>
      </c>
      <c r="D17" s="55"/>
      <c r="E17" s="56" t="s">
        <v>8</v>
      </c>
      <c r="F17" s="57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B18" s="66" t="s">
        <v>12</v>
      </c>
      <c r="C18" s="67"/>
      <c r="D18" s="67"/>
      <c r="E18" s="68"/>
      <c r="F18" s="69"/>
      <c r="G18" s="70" t="s">
        <v>13</v>
      </c>
      <c r="H18" s="71" t="s">
        <v>14</v>
      </c>
      <c r="I18" s="71" t="s">
        <v>15</v>
      </c>
      <c r="J18" s="72" t="s">
        <v>16</v>
      </c>
      <c r="K18" s="73" t="s">
        <v>17</v>
      </c>
      <c r="L18" s="73" t="s">
        <v>17</v>
      </c>
      <c r="M18" s="73"/>
      <c r="N18" s="74"/>
      <c r="O18" s="75"/>
      <c r="P18" s="65"/>
      <c r="Q18" s="41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B19" s="76"/>
      <c r="C19" s="76"/>
      <c r="D19" s="76"/>
      <c r="E19" s="77"/>
      <c r="F19" s="77"/>
      <c r="G19" s="78"/>
      <c r="H19" s="79"/>
      <c r="I19" s="79"/>
      <c r="J19" s="80"/>
      <c r="K19" s="81"/>
      <c r="L19" s="81"/>
      <c r="M19" s="81"/>
      <c r="N19" s="74"/>
      <c r="O19" s="82"/>
      <c r="P19" s="65"/>
      <c r="Q19" s="41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B20" s="83" t="s">
        <v>18</v>
      </c>
      <c r="C20" s="84"/>
      <c r="D20" s="84"/>
      <c r="E20" s="85" t="s">
        <v>19</v>
      </c>
      <c r="F20" s="85" t="s">
        <v>20</v>
      </c>
      <c r="G20" s="86" t="s">
        <v>21</v>
      </c>
      <c r="H20" s="87" t="s">
        <v>22</v>
      </c>
      <c r="I20" s="87" t="s">
        <v>23</v>
      </c>
      <c r="J20" s="88" t="s">
        <v>24</v>
      </c>
      <c r="K20" s="89" t="s">
        <v>25</v>
      </c>
      <c r="L20" s="89" t="s">
        <v>26</v>
      </c>
      <c r="M20" s="89" t="s">
        <v>26</v>
      </c>
      <c r="N20" s="90"/>
      <c r="O20" s="91"/>
      <c r="P20" s="46"/>
      <c r="Q20" s="41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B21" s="92"/>
      <c r="C21" s="92"/>
      <c r="D21" s="92"/>
      <c r="E21" s="93"/>
      <c r="F21" s="93"/>
      <c r="G21" s="94"/>
      <c r="H21" s="95"/>
      <c r="I21" s="95"/>
      <c r="J21" s="96"/>
      <c r="K21" s="97"/>
      <c r="L21" s="97"/>
      <c r="M21" s="97"/>
      <c r="N21" s="98"/>
      <c r="O21" s="99"/>
      <c r="P21" s="65"/>
      <c r="Q21" s="41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1">
        <v>10</v>
      </c>
      <c r="B22" s="100" t="s">
        <v>27</v>
      </c>
      <c r="C22" s="101" t="s">
        <v>28</v>
      </c>
      <c r="D22" s="102"/>
      <c r="E22" s="103">
        <f t="shared" ref="E22:J22" si="0">+E23+E25+E36+E37</f>
        <v>0</v>
      </c>
      <c r="F22" s="103">
        <f t="shared" si="0"/>
        <v>0</v>
      </c>
      <c r="G22" s="104">
        <f t="shared" si="0"/>
        <v>0</v>
      </c>
      <c r="H22" s="105">
        <f t="shared" si="0"/>
        <v>0</v>
      </c>
      <c r="I22" s="105">
        <f t="shared" si="0"/>
        <v>0</v>
      </c>
      <c r="J22" s="106">
        <f t="shared" si="0"/>
        <v>0</v>
      </c>
      <c r="K22" s="107">
        <f>+K23+K25+K35+K36+K37</f>
        <v>0</v>
      </c>
      <c r="L22" s="107">
        <f>+L23+L25+L35+L36+L37</f>
        <v>0</v>
      </c>
      <c r="M22" s="107">
        <f>+M23+M25+M35+M36</f>
        <v>0</v>
      </c>
      <c r="N22" s="108"/>
      <c r="O22" s="109" t="s">
        <v>28</v>
      </c>
      <c r="P22" s="110"/>
      <c r="Q22" s="41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1">
        <v>15</v>
      </c>
      <c r="B23" s="111" t="s">
        <v>29</v>
      </c>
      <c r="C23" s="111" t="s">
        <v>30</v>
      </c>
      <c r="D23" s="111"/>
      <c r="E23" s="112">
        <f>[1]OTCHET!E22+[1]OTCHET!E28+[1]OTCHET!E33+[1]OTCHET!E39+[1]OTCHET!E47+[1]OTCHET!E52+[1]OTCHET!E58+[1]OTCHET!E61+[1]OTCHET!E64+[1]OTCHET!E65+[1]OTCHET!E72+[1]OTCHET!E73</f>
        <v>0</v>
      </c>
      <c r="F23" s="112">
        <f t="shared" ref="F23:F88" si="1">+G23+H23+I23+J23</f>
        <v>0</v>
      </c>
      <c r="G23" s="113">
        <f>[1]OTCHET!G22+[1]OTCHET!G28+[1]OTCHET!G33+[1]OTCHET!G39+[1]OTCHET!G47+[1]OTCHET!G52+[1]OTCHET!G58+[1]OTCHET!G61+[1]OTCHET!G64+[1]OTCHET!G65+[1]OTCHET!G72+[1]OTCHET!G73</f>
        <v>0</v>
      </c>
      <c r="H23" s="114">
        <f>[1]OTCHET!H22+[1]OTCHET!H28+[1]OTCHET!H33+[1]OTCHET!H39+[1]OTCHET!H47+[1]OTCHET!H52+[1]OTCHET!H58+[1]OTCHET!H61+[1]OTCHET!H64+[1]OTCHET!H65+[1]OTCHET!H72+[1]OTCHET!H73</f>
        <v>0</v>
      </c>
      <c r="I23" s="114">
        <f>[1]OTCHET!I22+[1]OTCHET!I28+[1]OTCHET!I33+[1]OTCHET!I39+[1]OTCHET!I47+[1]OTCHET!I52+[1]OTCHET!I58+[1]OTCHET!I61+[1]OTCHET!I64+[1]OTCHET!I65+[1]OTCHET!I72+[1]OTCHET!I73</f>
        <v>0</v>
      </c>
      <c r="J23" s="115">
        <f>[1]OTCHET!J22+[1]OTCHET!J28+[1]OTCHET!J33+[1]OTCHET!J39+[1]OTCHET!J47+[1]OTCHET!J52+[1]OTCHET!J58+[1]OTCHET!J61+[1]OTCHET!J64+[1]OTCHET!J65+[1]OTCHET!J72+[1]OTCHET!J73</f>
        <v>0</v>
      </c>
      <c r="K23" s="116"/>
      <c r="L23" s="116"/>
      <c r="M23" s="116"/>
      <c r="N23" s="117"/>
      <c r="O23" s="118" t="s">
        <v>30</v>
      </c>
      <c r="P23" s="119"/>
      <c r="Q23" s="41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B24" s="120" t="s">
        <v>31</v>
      </c>
      <c r="C24" s="120" t="s">
        <v>32</v>
      </c>
      <c r="D24" s="120"/>
      <c r="E24" s="121"/>
      <c r="F24" s="121">
        <f t="shared" si="1"/>
        <v>0</v>
      </c>
      <c r="G24" s="122"/>
      <c r="H24" s="123"/>
      <c r="I24" s="123"/>
      <c r="J24" s="124"/>
      <c r="K24" s="125"/>
      <c r="L24" s="125"/>
      <c r="M24" s="125"/>
      <c r="N24" s="117"/>
      <c r="O24" s="126" t="s">
        <v>32</v>
      </c>
      <c r="P24" s="119"/>
      <c r="Q24" s="41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1">
        <v>20</v>
      </c>
      <c r="B25" s="127" t="s">
        <v>33</v>
      </c>
      <c r="C25" s="127" t="s">
        <v>34</v>
      </c>
      <c r="D25" s="127"/>
      <c r="E25" s="128">
        <f>+E26+E30+E31+E32+E33</f>
        <v>0</v>
      </c>
      <c r="F25" s="128">
        <f>+F26+F30+F31+F32+F33</f>
        <v>0</v>
      </c>
      <c r="G25" s="129">
        <f t="shared" ref="G25:M25" si="2">+G26+G30+G31+G32+G33</f>
        <v>0</v>
      </c>
      <c r="H25" s="130">
        <f>+H26+H30+H31+H32+H33</f>
        <v>0</v>
      </c>
      <c r="I25" s="130">
        <f>+I26+I30+I31+I32+I33</f>
        <v>0</v>
      </c>
      <c r="J25" s="131">
        <f>+J26+J30+J31+J32+J33</f>
        <v>0</v>
      </c>
      <c r="K25" s="107">
        <f t="shared" si="2"/>
        <v>0</v>
      </c>
      <c r="L25" s="107">
        <f t="shared" si="2"/>
        <v>0</v>
      </c>
      <c r="M25" s="107">
        <f t="shared" si="2"/>
        <v>0</v>
      </c>
      <c r="N25" s="117"/>
      <c r="O25" s="132" t="s">
        <v>34</v>
      </c>
      <c r="P25" s="119"/>
      <c r="Q25" s="41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1">
        <v>25</v>
      </c>
      <c r="B26" s="133" t="s">
        <v>35</v>
      </c>
      <c r="C26" s="133" t="s">
        <v>36</v>
      </c>
      <c r="D26" s="133"/>
      <c r="E26" s="134">
        <f>[1]OTCHET!E74</f>
        <v>0</v>
      </c>
      <c r="F26" s="134">
        <f t="shared" si="1"/>
        <v>0</v>
      </c>
      <c r="G26" s="135">
        <f>[1]OTCHET!G74</f>
        <v>0</v>
      </c>
      <c r="H26" s="136">
        <f>[1]OTCHET!H74</f>
        <v>0</v>
      </c>
      <c r="I26" s="136">
        <f>[1]OTCHET!I74</f>
        <v>0</v>
      </c>
      <c r="J26" s="137">
        <f>[1]OTCHET!J74</f>
        <v>0</v>
      </c>
      <c r="K26" s="125"/>
      <c r="L26" s="125"/>
      <c r="M26" s="125"/>
      <c r="N26" s="117"/>
      <c r="O26" s="138" t="s">
        <v>36</v>
      </c>
      <c r="P26" s="119"/>
      <c r="Q26" s="41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1">
        <v>26</v>
      </c>
      <c r="B27" s="139" t="s">
        <v>37</v>
      </c>
      <c r="C27" s="140" t="s">
        <v>38</v>
      </c>
      <c r="D27" s="139"/>
      <c r="E27" s="141">
        <f>[1]OTCHET!E75</f>
        <v>0</v>
      </c>
      <c r="F27" s="141">
        <f t="shared" si="1"/>
        <v>0</v>
      </c>
      <c r="G27" s="142">
        <f>[1]OTCHET!G75</f>
        <v>0</v>
      </c>
      <c r="H27" s="143">
        <f>[1]OTCHET!H75</f>
        <v>0</v>
      </c>
      <c r="I27" s="143">
        <f>[1]OTCHET!I75</f>
        <v>0</v>
      </c>
      <c r="J27" s="144">
        <f>[1]OTCHET!J75</f>
        <v>0</v>
      </c>
      <c r="K27" s="145"/>
      <c r="L27" s="145"/>
      <c r="M27" s="145"/>
      <c r="N27" s="117"/>
      <c r="O27" s="146" t="s">
        <v>38</v>
      </c>
      <c r="P27" s="119"/>
      <c r="Q27" s="41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1">
        <v>30</v>
      </c>
      <c r="B28" s="147" t="s">
        <v>39</v>
      </c>
      <c r="C28" s="148" t="s">
        <v>40</v>
      </c>
      <c r="D28" s="147"/>
      <c r="E28" s="149">
        <f>[1]OTCHET!E77</f>
        <v>0</v>
      </c>
      <c r="F28" s="149">
        <f t="shared" si="1"/>
        <v>0</v>
      </c>
      <c r="G28" s="150">
        <f>[1]OTCHET!G77</f>
        <v>0</v>
      </c>
      <c r="H28" s="151">
        <f>[1]OTCHET!H77</f>
        <v>0</v>
      </c>
      <c r="I28" s="151">
        <f>[1]OTCHET!I77</f>
        <v>0</v>
      </c>
      <c r="J28" s="152">
        <f>[1]OTCHET!J77</f>
        <v>0</v>
      </c>
      <c r="K28" s="153"/>
      <c r="L28" s="153"/>
      <c r="M28" s="153"/>
      <c r="N28" s="117"/>
      <c r="O28" s="154" t="s">
        <v>40</v>
      </c>
      <c r="P28" s="119"/>
      <c r="Q28" s="41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1">
        <v>35</v>
      </c>
      <c r="B29" s="155" t="s">
        <v>41</v>
      </c>
      <c r="C29" s="156" t="s">
        <v>42</v>
      </c>
      <c r="D29" s="155"/>
      <c r="E29" s="157">
        <f>+[1]OTCHET!E78+[1]OTCHET!E79</f>
        <v>0</v>
      </c>
      <c r="F29" s="157">
        <f t="shared" si="1"/>
        <v>0</v>
      </c>
      <c r="G29" s="158">
        <f>+[1]OTCHET!G78+[1]OTCHET!G79</f>
        <v>0</v>
      </c>
      <c r="H29" s="159">
        <f>+[1]OTCHET!H78+[1]OTCHET!H79</f>
        <v>0</v>
      </c>
      <c r="I29" s="159">
        <f>+[1]OTCHET!I78+[1]OTCHET!I79</f>
        <v>0</v>
      </c>
      <c r="J29" s="160">
        <f>+[1]OTCHET!J78+[1]OTCHET!J79</f>
        <v>0</v>
      </c>
      <c r="K29" s="153"/>
      <c r="L29" s="153"/>
      <c r="M29" s="153"/>
      <c r="N29" s="117"/>
      <c r="O29" s="161" t="s">
        <v>42</v>
      </c>
      <c r="P29" s="119"/>
      <c r="Q29" s="41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1">
        <v>40</v>
      </c>
      <c r="B30" s="162" t="s">
        <v>43</v>
      </c>
      <c r="C30" s="162" t="s">
        <v>44</v>
      </c>
      <c r="D30" s="162"/>
      <c r="E30" s="163">
        <f>[1]OTCHET!E90+[1]OTCHET!E93+[1]OTCHET!E94</f>
        <v>0</v>
      </c>
      <c r="F30" s="163">
        <f t="shared" si="1"/>
        <v>0</v>
      </c>
      <c r="G30" s="164">
        <f>[1]OTCHET!G90+[1]OTCHET!G93+[1]OTCHET!G94</f>
        <v>0</v>
      </c>
      <c r="H30" s="165">
        <f>[1]OTCHET!H90+[1]OTCHET!H93+[1]OTCHET!H94</f>
        <v>0</v>
      </c>
      <c r="I30" s="165">
        <f>[1]OTCHET!I90+[1]OTCHET!I93+[1]OTCHET!I94</f>
        <v>0</v>
      </c>
      <c r="J30" s="166">
        <f>[1]OTCHET!J90+[1]OTCHET!J93+[1]OTCHET!J94</f>
        <v>0</v>
      </c>
      <c r="K30" s="153"/>
      <c r="L30" s="153"/>
      <c r="M30" s="153"/>
      <c r="N30" s="117"/>
      <c r="O30" s="167" t="s">
        <v>44</v>
      </c>
      <c r="P30" s="119"/>
      <c r="Q30" s="41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1">
        <v>45</v>
      </c>
      <c r="B31" s="168" t="s">
        <v>45</v>
      </c>
      <c r="C31" s="168" t="s">
        <v>46</v>
      </c>
      <c r="D31" s="168"/>
      <c r="E31" s="169">
        <f>[1]OTCHET!E108</f>
        <v>0</v>
      </c>
      <c r="F31" s="169">
        <f t="shared" si="1"/>
        <v>0</v>
      </c>
      <c r="G31" s="170">
        <f>[1]OTCHET!G108</f>
        <v>0</v>
      </c>
      <c r="H31" s="171">
        <f>[1]OTCHET!H108</f>
        <v>0</v>
      </c>
      <c r="I31" s="171">
        <f>[1]OTCHET!I108</f>
        <v>0</v>
      </c>
      <c r="J31" s="172">
        <f>[1]OTCHET!J108</f>
        <v>0</v>
      </c>
      <c r="K31" s="153"/>
      <c r="L31" s="153"/>
      <c r="M31" s="153"/>
      <c r="N31" s="117"/>
      <c r="O31" s="173" t="s">
        <v>46</v>
      </c>
      <c r="P31" s="119"/>
      <c r="Q31" s="41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1">
        <v>50</v>
      </c>
      <c r="B32" s="168" t="s">
        <v>47</v>
      </c>
      <c r="C32" s="168" t="s">
        <v>48</v>
      </c>
      <c r="D32" s="168"/>
      <c r="E32" s="169">
        <f>[1]OTCHET!E112+[1]OTCHET!E121+[1]OTCHET!E137+[1]OTCHET!E138</f>
        <v>0</v>
      </c>
      <c r="F32" s="169">
        <f t="shared" si="1"/>
        <v>0</v>
      </c>
      <c r="G32" s="170">
        <f>[1]OTCHET!G112+[1]OTCHET!G121+[1]OTCHET!G137+[1]OTCHET!G138</f>
        <v>0</v>
      </c>
      <c r="H32" s="171">
        <f>[1]OTCHET!H112+[1]OTCHET!H121+[1]OTCHET!H137+[1]OTCHET!H138</f>
        <v>0</v>
      </c>
      <c r="I32" s="171">
        <f>[1]OTCHET!I112+[1]OTCHET!I121+[1]OTCHET!I137+[1]OTCHET!I138</f>
        <v>0</v>
      </c>
      <c r="J32" s="172">
        <f>[1]OTCHET!J112+[1]OTCHET!J121+[1]OTCHET!J137+[1]OTCHET!J138</f>
        <v>0</v>
      </c>
      <c r="K32" s="174"/>
      <c r="L32" s="174"/>
      <c r="M32" s="174"/>
      <c r="N32" s="117"/>
      <c r="O32" s="173" t="s">
        <v>48</v>
      </c>
      <c r="P32" s="119"/>
      <c r="Q32" s="41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1">
        <v>51</v>
      </c>
      <c r="B33" s="175" t="s">
        <v>49</v>
      </c>
      <c r="C33" s="176" t="s">
        <v>50</v>
      </c>
      <c r="D33" s="175"/>
      <c r="E33" s="121">
        <f>[1]OTCHET!E125</f>
        <v>0</v>
      </c>
      <c r="F33" s="121">
        <f t="shared" si="1"/>
        <v>0</v>
      </c>
      <c r="G33" s="122">
        <f>[1]OTCHET!G125</f>
        <v>0</v>
      </c>
      <c r="H33" s="123">
        <f>[1]OTCHET!H125</f>
        <v>0</v>
      </c>
      <c r="I33" s="123">
        <f>[1]OTCHET!I125</f>
        <v>0</v>
      </c>
      <c r="J33" s="124">
        <f>[1]OTCHET!J125</f>
        <v>0</v>
      </c>
      <c r="K33" s="174"/>
      <c r="L33" s="174"/>
      <c r="M33" s="174"/>
      <c r="N33" s="117"/>
      <c r="O33" s="126" t="s">
        <v>50</v>
      </c>
      <c r="P33" s="119"/>
      <c r="Q33" s="41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1">
        <v>52</v>
      </c>
      <c r="B34" s="177"/>
      <c r="C34" s="178"/>
      <c r="D34" s="178"/>
      <c r="E34" s="179"/>
      <c r="F34" s="179">
        <f t="shared" si="1"/>
        <v>0</v>
      </c>
      <c r="G34" s="180"/>
      <c r="H34" s="181"/>
      <c r="I34" s="181"/>
      <c r="J34" s="182"/>
      <c r="K34" s="174"/>
      <c r="L34" s="174"/>
      <c r="M34" s="174"/>
      <c r="N34" s="117"/>
      <c r="O34" s="183"/>
      <c r="P34" s="119"/>
      <c r="Q34" s="41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B35" s="184"/>
      <c r="C35" s="184"/>
      <c r="D35" s="184"/>
      <c r="E35" s="185"/>
      <c r="F35" s="185">
        <f t="shared" si="1"/>
        <v>0</v>
      </c>
      <c r="G35" s="186"/>
      <c r="H35" s="187"/>
      <c r="I35" s="187"/>
      <c r="J35" s="188"/>
      <c r="K35" s="189"/>
      <c r="L35" s="189"/>
      <c r="M35" s="189"/>
      <c r="N35" s="117"/>
      <c r="O35" s="190"/>
      <c r="P35" s="119"/>
      <c r="Q35" s="41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1">
        <v>60</v>
      </c>
      <c r="B36" s="191" t="s">
        <v>51</v>
      </c>
      <c r="C36" s="191" t="s">
        <v>52</v>
      </c>
      <c r="D36" s="191"/>
      <c r="E36" s="192">
        <f>+[1]OTCHET!E139</f>
        <v>0</v>
      </c>
      <c r="F36" s="192">
        <f t="shared" si="1"/>
        <v>0</v>
      </c>
      <c r="G36" s="193">
        <f>+[1]OTCHET!G139</f>
        <v>0</v>
      </c>
      <c r="H36" s="194">
        <f>+[1]OTCHET!H139</f>
        <v>0</v>
      </c>
      <c r="I36" s="194">
        <f>+[1]OTCHET!I139</f>
        <v>0</v>
      </c>
      <c r="J36" s="195">
        <f>+[1]OTCHET!J139</f>
        <v>0</v>
      </c>
      <c r="K36" s="196"/>
      <c r="L36" s="196"/>
      <c r="M36" s="196"/>
      <c r="N36" s="197"/>
      <c r="O36" s="198" t="s">
        <v>52</v>
      </c>
      <c r="P36" s="119"/>
      <c r="Q36" s="41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1">
        <v>65</v>
      </c>
      <c r="B37" s="199" t="s">
        <v>53</v>
      </c>
      <c r="C37" s="199" t="s">
        <v>54</v>
      </c>
      <c r="D37" s="199"/>
      <c r="E37" s="200">
        <f>[1]OTCHET!E142+[1]OTCHET!E151+[1]OTCHET!E160</f>
        <v>0</v>
      </c>
      <c r="F37" s="200">
        <f t="shared" si="1"/>
        <v>0</v>
      </c>
      <c r="G37" s="201">
        <f>[1]OTCHET!G142+[1]OTCHET!G151+[1]OTCHET!G160</f>
        <v>0</v>
      </c>
      <c r="H37" s="202">
        <f>[1]OTCHET!H142+[1]OTCHET!H151+[1]OTCHET!H160</f>
        <v>0</v>
      </c>
      <c r="I37" s="202">
        <f>[1]OTCHET!I142+[1]OTCHET!I151+[1]OTCHET!I160</f>
        <v>0</v>
      </c>
      <c r="J37" s="203">
        <f>[1]OTCHET!J142+[1]OTCHET!J151+[1]OTCHET!J160</f>
        <v>0</v>
      </c>
      <c r="K37" s="204"/>
      <c r="L37" s="204"/>
      <c r="M37" s="204"/>
      <c r="N37" s="197"/>
      <c r="O37" s="205" t="s">
        <v>54</v>
      </c>
      <c r="P37" s="119"/>
      <c r="Q37" s="206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7" t="s">
        <v>55</v>
      </c>
      <c r="C38" s="208" t="s">
        <v>56</v>
      </c>
      <c r="D38" s="209"/>
      <c r="E38" s="210">
        <f t="shared" ref="E38:J38" si="3">E39+E43+E44+E46+SUM(E48:E52)+E55</f>
        <v>0</v>
      </c>
      <c r="F38" s="210">
        <f t="shared" si="3"/>
        <v>0</v>
      </c>
      <c r="G38" s="211">
        <f t="shared" si="3"/>
        <v>0</v>
      </c>
      <c r="H38" s="212">
        <f t="shared" si="3"/>
        <v>0</v>
      </c>
      <c r="I38" s="212">
        <f t="shared" si="3"/>
        <v>0</v>
      </c>
      <c r="J38" s="213">
        <f t="shared" si="3"/>
        <v>0</v>
      </c>
      <c r="K38" s="214">
        <f>SUM(K40:K54)-K45-K47-K53</f>
        <v>0</v>
      </c>
      <c r="L38" s="214">
        <f>SUM(L40:L54)-L45-L47-L53</f>
        <v>0</v>
      </c>
      <c r="M38" s="214">
        <f>SUM(M40:M53)-M45-M52</f>
        <v>0</v>
      </c>
      <c r="N38" s="117"/>
      <c r="O38" s="215" t="s">
        <v>56</v>
      </c>
      <c r="P38" s="119"/>
      <c r="Q38" s="206"/>
      <c r="R38" s="216"/>
      <c r="S38" s="216"/>
      <c r="T38" s="216"/>
      <c r="U38" s="216"/>
      <c r="V38" s="216"/>
      <c r="W38" s="216"/>
      <c r="X38" s="217"/>
      <c r="Y38" s="216"/>
      <c r="Z38" s="216"/>
    </row>
    <row r="39" spans="1:26" ht="17.25" thickTop="1" thickBot="1">
      <c r="A39" s="1">
        <v>75</v>
      </c>
      <c r="B39" s="218" t="s">
        <v>57</v>
      </c>
      <c r="C39" s="219" t="s">
        <v>58</v>
      </c>
      <c r="D39" s="218"/>
      <c r="E39" s="220">
        <f t="shared" ref="E39:J39" si="4">SUM(E40:E42)</f>
        <v>0</v>
      </c>
      <c r="F39" s="220">
        <f t="shared" si="4"/>
        <v>0</v>
      </c>
      <c r="G39" s="221">
        <f t="shared" si="4"/>
        <v>0</v>
      </c>
      <c r="H39" s="222">
        <f t="shared" si="4"/>
        <v>0</v>
      </c>
      <c r="I39" s="222">
        <f t="shared" si="4"/>
        <v>0</v>
      </c>
      <c r="J39" s="223">
        <f t="shared" si="4"/>
        <v>0</v>
      </c>
      <c r="K39" s="125"/>
      <c r="L39" s="125"/>
      <c r="M39" s="125"/>
      <c r="N39" s="224"/>
      <c r="O39" s="118" t="s">
        <v>59</v>
      </c>
      <c r="P39" s="119"/>
      <c r="Q39" s="206"/>
      <c r="R39" s="216"/>
      <c r="S39" s="216"/>
      <c r="T39" s="216"/>
      <c r="U39" s="216"/>
      <c r="V39" s="216"/>
      <c r="W39" s="216"/>
      <c r="X39" s="217"/>
      <c r="Y39" s="216"/>
      <c r="Z39" s="216"/>
    </row>
    <row r="40" spans="1:26" ht="15.75">
      <c r="A40" s="1">
        <v>75</v>
      </c>
      <c r="B40" s="225" t="s">
        <v>60</v>
      </c>
      <c r="C40" s="226" t="s">
        <v>58</v>
      </c>
      <c r="D40" s="227"/>
      <c r="E40" s="228">
        <f>[1]OTCHET!E187</f>
        <v>0</v>
      </c>
      <c r="F40" s="228">
        <f t="shared" si="1"/>
        <v>0</v>
      </c>
      <c r="G40" s="229">
        <f>[1]OTCHET!G187</f>
        <v>0</v>
      </c>
      <c r="H40" s="230">
        <f>[1]OTCHET!H187</f>
        <v>0</v>
      </c>
      <c r="I40" s="230">
        <f>[1]OTCHET!I187</f>
        <v>0</v>
      </c>
      <c r="J40" s="231">
        <f>[1]OTCHET!J187</f>
        <v>0</v>
      </c>
      <c r="K40" s="125"/>
      <c r="L40" s="125"/>
      <c r="M40" s="125"/>
      <c r="N40" s="224"/>
      <c r="O40" s="232" t="s">
        <v>58</v>
      </c>
      <c r="P40" s="119"/>
      <c r="Q40" s="206"/>
      <c r="R40" s="216"/>
      <c r="S40" s="216"/>
      <c r="T40" s="216"/>
      <c r="U40" s="216"/>
      <c r="V40" s="216"/>
      <c r="W40" s="216"/>
      <c r="X40" s="217"/>
      <c r="Y40" s="216"/>
      <c r="Z40" s="216"/>
    </row>
    <row r="41" spans="1:26" ht="15.75">
      <c r="A41" s="1">
        <v>80</v>
      </c>
      <c r="B41" s="233" t="s">
        <v>61</v>
      </c>
      <c r="C41" s="234" t="s">
        <v>62</v>
      </c>
      <c r="D41" s="235"/>
      <c r="E41" s="236">
        <f>[1]OTCHET!E190</f>
        <v>0</v>
      </c>
      <c r="F41" s="236">
        <f t="shared" si="1"/>
        <v>0</v>
      </c>
      <c r="G41" s="237">
        <f>[1]OTCHET!G190</f>
        <v>0</v>
      </c>
      <c r="H41" s="238">
        <f>[1]OTCHET!H190</f>
        <v>0</v>
      </c>
      <c r="I41" s="238">
        <f>[1]OTCHET!I190</f>
        <v>0</v>
      </c>
      <c r="J41" s="239">
        <f>[1]OTCHET!J190</f>
        <v>0</v>
      </c>
      <c r="K41" s="153"/>
      <c r="L41" s="153"/>
      <c r="M41" s="153"/>
      <c r="N41" s="224"/>
      <c r="O41" s="173" t="s">
        <v>62</v>
      </c>
      <c r="P41" s="119"/>
      <c r="Q41" s="206"/>
      <c r="R41" s="216"/>
      <c r="S41" s="216"/>
      <c r="T41" s="216"/>
      <c r="U41" s="216"/>
      <c r="V41" s="216"/>
      <c r="W41" s="216"/>
      <c r="X41" s="217"/>
      <c r="Y41" s="216"/>
      <c r="Z41" s="216"/>
    </row>
    <row r="42" spans="1:26" ht="15.75">
      <c r="A42" s="1">
        <v>85</v>
      </c>
      <c r="B42" s="240" t="s">
        <v>63</v>
      </c>
      <c r="C42" s="241" t="s">
        <v>64</v>
      </c>
      <c r="D42" s="242"/>
      <c r="E42" s="243">
        <f>+[1]OTCHET!E196+[1]OTCHET!E204</f>
        <v>0</v>
      </c>
      <c r="F42" s="243">
        <f t="shared" si="1"/>
        <v>0</v>
      </c>
      <c r="G42" s="244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6">
        <f>+[1]OTCHET!J196+[1]OTCHET!J204</f>
        <v>0</v>
      </c>
      <c r="K42" s="153"/>
      <c r="L42" s="153"/>
      <c r="M42" s="153"/>
      <c r="N42" s="224"/>
      <c r="O42" s="173" t="s">
        <v>64</v>
      </c>
      <c r="P42" s="119"/>
      <c r="Q42" s="206"/>
      <c r="R42" s="216"/>
      <c r="S42" s="216"/>
      <c r="T42" s="216"/>
      <c r="U42" s="216"/>
      <c r="V42" s="216"/>
      <c r="W42" s="216"/>
      <c r="X42" s="217"/>
      <c r="Y42" s="216"/>
      <c r="Z42" s="216"/>
    </row>
    <row r="43" spans="1:26" ht="15.75">
      <c r="A43" s="1">
        <v>90</v>
      </c>
      <c r="B43" s="247" t="s">
        <v>65</v>
      </c>
      <c r="C43" s="248" t="s">
        <v>66</v>
      </c>
      <c r="D43" s="247"/>
      <c r="E43" s="249">
        <f>+[1]OTCHET!E205+[1]OTCHET!E223+[1]OTCHET!E271</f>
        <v>0</v>
      </c>
      <c r="F43" s="249">
        <f t="shared" si="1"/>
        <v>0</v>
      </c>
      <c r="G43" s="250">
        <f>+[1]OTCHET!G205+[1]OTCHET!G223+[1]OTCHET!G271</f>
        <v>0</v>
      </c>
      <c r="H43" s="251">
        <f>+[1]OTCHET!H205+[1]OTCHET!H223+[1]OTCHET!H271</f>
        <v>0</v>
      </c>
      <c r="I43" s="251">
        <f>+[1]OTCHET!I205+[1]OTCHET!I223+[1]OTCHET!I271</f>
        <v>0</v>
      </c>
      <c r="J43" s="252">
        <f>+[1]OTCHET!J205+[1]OTCHET!J223+[1]OTCHET!J271</f>
        <v>0</v>
      </c>
      <c r="K43" s="153"/>
      <c r="L43" s="153"/>
      <c r="M43" s="153"/>
      <c r="N43" s="224"/>
      <c r="O43" s="173" t="s">
        <v>66</v>
      </c>
      <c r="P43" s="119"/>
      <c r="Q43" s="206"/>
      <c r="R43" s="216"/>
      <c r="S43" s="216"/>
      <c r="T43" s="216"/>
      <c r="U43" s="216"/>
      <c r="V43" s="216"/>
      <c r="W43" s="216"/>
      <c r="X43" s="217"/>
      <c r="Y43" s="216"/>
      <c r="Z43" s="216"/>
    </row>
    <row r="44" spans="1:26" ht="15.75">
      <c r="A44" s="1">
        <v>95</v>
      </c>
      <c r="B44" s="253" t="s">
        <v>67</v>
      </c>
      <c r="C44" s="120" t="s">
        <v>68</v>
      </c>
      <c r="D44" s="253"/>
      <c r="E44" s="121">
        <f>+[1]OTCHET!E227+[1]OTCHET!E233+[1]OTCHET!E236+[1]OTCHET!E237+[1]OTCHET!E238+[1]OTCHET!E239+[1]OTCHET!E240</f>
        <v>0</v>
      </c>
      <c r="F44" s="121">
        <f t="shared" si="1"/>
        <v>0</v>
      </c>
      <c r="G44" s="122">
        <f>+[1]OTCHET!G227+[1]OTCHET!G233+[1]OTCHET!G236+[1]OTCHET!G237+[1]OTCHET!G238+[1]OTCHET!G239+[1]OTCHET!G240</f>
        <v>0</v>
      </c>
      <c r="H44" s="123">
        <f>+[1]OTCHET!H227+[1]OTCHET!H233+[1]OTCHET!H236+[1]OTCHET!H237+[1]OTCHET!H238+[1]OTCHET!H239+[1]OTCHET!H240</f>
        <v>0</v>
      </c>
      <c r="I44" s="123">
        <f>+[1]OTCHET!I227+[1]OTCHET!I233+[1]OTCHET!I236+[1]OTCHET!I237+[1]OTCHET!I238+[1]OTCHET!I239+[1]OTCHET!I240</f>
        <v>0</v>
      </c>
      <c r="J44" s="124">
        <f>+[1]OTCHET!J227+[1]OTCHET!J233+[1]OTCHET!J236+[1]OTCHET!J237+[1]OTCHET!J238+[1]OTCHET!J239+[1]OTCHET!J240</f>
        <v>0</v>
      </c>
      <c r="K44" s="153"/>
      <c r="L44" s="153"/>
      <c r="M44" s="153"/>
      <c r="N44" s="224"/>
      <c r="O44" s="126" t="s">
        <v>68</v>
      </c>
      <c r="P44" s="119"/>
      <c r="Q44" s="206"/>
      <c r="R44" s="216"/>
      <c r="S44" s="216"/>
      <c r="T44" s="216"/>
      <c r="U44" s="216"/>
      <c r="V44" s="216"/>
      <c r="W44" s="216"/>
      <c r="X44" s="217"/>
      <c r="Y44" s="216"/>
      <c r="Z44" s="216"/>
    </row>
    <row r="45" spans="1:26" ht="15.75">
      <c r="A45" s="1">
        <v>100</v>
      </c>
      <c r="B45" s="254" t="s">
        <v>69</v>
      </c>
      <c r="C45" s="254" t="s">
        <v>70</v>
      </c>
      <c r="D45" s="254"/>
      <c r="E45" s="255">
        <f>+[1]OTCHET!E236+[1]OTCHET!E237+[1]OTCHET!E238+[1]OTCHET!E239+[1]OTCHET!E243+[1]OTCHET!E244+[1]OTCHET!E248</f>
        <v>0</v>
      </c>
      <c r="F45" s="255">
        <f t="shared" si="1"/>
        <v>0</v>
      </c>
      <c r="G45" s="256">
        <f>+[1]OTCHET!G236+[1]OTCHET!G237+[1]OTCHET!G238+[1]OTCHET!G239+[1]OTCHET!G243+[1]OTCHET!G244+[1]OTCHET!G248</f>
        <v>0</v>
      </c>
      <c r="H45" s="257">
        <f>+[1]OTCHET!H236+[1]OTCHET!H237+[1]OTCHET!H238+[1]OTCHET!H239+[1]OTCHET!H243+[1]OTCHET!H244+[1]OTCHET!H248</f>
        <v>0</v>
      </c>
      <c r="I45" s="258">
        <f>+[1]OTCHET!I236+[1]OTCHET!I237+[1]OTCHET!I238+[1]OTCHET!I239+[1]OTCHET!I243+[1]OTCHET!I244+[1]OTCHET!I248</f>
        <v>0</v>
      </c>
      <c r="J45" s="259">
        <f>+[1]OTCHET!J236+[1]OTCHET!J237+[1]OTCHET!J238+[1]OTCHET!J239+[1]OTCHET!J243+[1]OTCHET!J244+[1]OTCHET!J248</f>
        <v>0</v>
      </c>
      <c r="K45" s="153"/>
      <c r="L45" s="153"/>
      <c r="M45" s="153"/>
      <c r="N45" s="224"/>
      <c r="O45" s="260" t="s">
        <v>70</v>
      </c>
      <c r="P45" s="119"/>
      <c r="Q45" s="206"/>
      <c r="R45" s="216"/>
      <c r="S45" s="216"/>
      <c r="T45" s="216"/>
      <c r="U45" s="216"/>
      <c r="V45" s="216"/>
      <c r="W45" s="216"/>
      <c r="X45" s="217"/>
      <c r="Y45" s="216"/>
      <c r="Z45" s="216"/>
    </row>
    <row r="46" spans="1:26" ht="15.75">
      <c r="A46" s="1">
        <v>105</v>
      </c>
      <c r="B46" s="247" t="s">
        <v>71</v>
      </c>
      <c r="C46" s="248" t="s">
        <v>72</v>
      </c>
      <c r="D46" s="247"/>
      <c r="E46" s="249">
        <f>+[1]OTCHET!E255+[1]OTCHET!E256+[1]OTCHET!E257+[1]OTCHET!E258</f>
        <v>0</v>
      </c>
      <c r="F46" s="249">
        <f t="shared" si="1"/>
        <v>0</v>
      </c>
      <c r="G46" s="250">
        <f>+[1]OTCHET!G255+[1]OTCHET!G256+[1]OTCHET!G257+[1]OTCHET!G258</f>
        <v>0</v>
      </c>
      <c r="H46" s="251">
        <f>+[1]OTCHET!H255+[1]OTCHET!H256+[1]OTCHET!H257+[1]OTCHET!H258</f>
        <v>0</v>
      </c>
      <c r="I46" s="251">
        <f>+[1]OTCHET!I255+[1]OTCHET!I256+[1]OTCHET!I257+[1]OTCHET!I258</f>
        <v>0</v>
      </c>
      <c r="J46" s="252">
        <f>+[1]OTCHET!J255+[1]OTCHET!J256+[1]OTCHET!J257+[1]OTCHET!J258</f>
        <v>0</v>
      </c>
      <c r="K46" s="153"/>
      <c r="L46" s="153"/>
      <c r="M46" s="153"/>
      <c r="N46" s="224"/>
      <c r="O46" s="232" t="s">
        <v>72</v>
      </c>
      <c r="P46" s="119"/>
      <c r="Q46" s="206"/>
      <c r="R46" s="216"/>
      <c r="S46" s="216"/>
      <c r="T46" s="216"/>
      <c r="U46" s="216"/>
      <c r="V46" s="216"/>
      <c r="W46" s="216"/>
      <c r="X46" s="217"/>
      <c r="Y46" s="216"/>
      <c r="Z46" s="216"/>
    </row>
    <row r="47" spans="1:26" ht="15.75">
      <c r="A47" s="1">
        <v>106</v>
      </c>
      <c r="B47" s="254" t="s">
        <v>73</v>
      </c>
      <c r="C47" s="254" t="s">
        <v>74</v>
      </c>
      <c r="D47" s="254"/>
      <c r="E47" s="255">
        <f>+[1]OTCHET!E256</f>
        <v>0</v>
      </c>
      <c r="F47" s="255">
        <f t="shared" si="1"/>
        <v>0</v>
      </c>
      <c r="G47" s="256">
        <f>+[1]OTCHET!G256</f>
        <v>0</v>
      </c>
      <c r="H47" s="257">
        <f>+[1]OTCHET!H256</f>
        <v>0</v>
      </c>
      <c r="I47" s="258">
        <f>+[1]OTCHET!I256</f>
        <v>0</v>
      </c>
      <c r="J47" s="259">
        <f>+[1]OTCHET!J256</f>
        <v>0</v>
      </c>
      <c r="K47" s="153"/>
      <c r="L47" s="153"/>
      <c r="M47" s="153"/>
      <c r="N47" s="224"/>
      <c r="O47" s="260" t="s">
        <v>74</v>
      </c>
      <c r="P47" s="119"/>
      <c r="Q47" s="206"/>
      <c r="R47" s="216"/>
      <c r="S47" s="216"/>
      <c r="T47" s="216"/>
      <c r="U47" s="216"/>
      <c r="V47" s="216"/>
      <c r="W47" s="216"/>
      <c r="X47" s="217"/>
      <c r="Y47" s="216"/>
      <c r="Z47" s="216"/>
    </row>
    <row r="48" spans="1:26" ht="15.75">
      <c r="A48" s="1">
        <v>107</v>
      </c>
      <c r="B48" s="261" t="s">
        <v>75</v>
      </c>
      <c r="C48" s="261" t="s">
        <v>76</v>
      </c>
      <c r="D48" s="262"/>
      <c r="E48" s="169">
        <f>+[1]OTCHET!E265+[1]OTCHET!E269+[1]OTCHET!E270</f>
        <v>0</v>
      </c>
      <c r="F48" s="169">
        <f t="shared" si="1"/>
        <v>0</v>
      </c>
      <c r="G48" s="164">
        <f>+[1]OTCHET!G265+[1]OTCHET!G269+[1]OTCHET!G270</f>
        <v>0</v>
      </c>
      <c r="H48" s="165">
        <f>+[1]OTCHET!H265+[1]OTCHET!H269+[1]OTCHET!H270</f>
        <v>0</v>
      </c>
      <c r="I48" s="165">
        <f>+[1]OTCHET!I265+[1]OTCHET!I269+[1]OTCHET!I270</f>
        <v>0</v>
      </c>
      <c r="J48" s="166">
        <f>+[1]OTCHET!J265+[1]OTCHET!J269+[1]OTCHET!J270</f>
        <v>0</v>
      </c>
      <c r="K48" s="153"/>
      <c r="L48" s="153"/>
      <c r="M48" s="153"/>
      <c r="N48" s="224"/>
      <c r="O48" s="173" t="s">
        <v>77</v>
      </c>
      <c r="P48" s="119"/>
      <c r="Q48" s="206"/>
      <c r="R48" s="216"/>
      <c r="S48" s="216"/>
      <c r="T48" s="216"/>
      <c r="U48" s="216"/>
      <c r="V48" s="216"/>
      <c r="W48" s="216"/>
      <c r="X48" s="217"/>
      <c r="Y48" s="216"/>
      <c r="Z48" s="216"/>
    </row>
    <row r="49" spans="1:26" ht="15.75">
      <c r="A49" s="1">
        <v>108</v>
      </c>
      <c r="B49" s="261" t="s">
        <v>78</v>
      </c>
      <c r="C49" s="261" t="s">
        <v>79</v>
      </c>
      <c r="D49" s="262"/>
      <c r="E49" s="169">
        <f>[1]OTCHET!E275+[1]OTCHET!E276+[1]OTCHET!E284+[1]OTCHET!E287</f>
        <v>0</v>
      </c>
      <c r="F49" s="169">
        <f t="shared" si="1"/>
        <v>0</v>
      </c>
      <c r="G49" s="170">
        <f>[1]OTCHET!G275+[1]OTCHET!G276+[1]OTCHET!G284+[1]OTCHET!G287</f>
        <v>0</v>
      </c>
      <c r="H49" s="171">
        <f>[1]OTCHET!H275+[1]OTCHET!H276+[1]OTCHET!H284+[1]OTCHET!H287</f>
        <v>0</v>
      </c>
      <c r="I49" s="171">
        <f>[1]OTCHET!I275+[1]OTCHET!I276+[1]OTCHET!I284+[1]OTCHET!I287</f>
        <v>0</v>
      </c>
      <c r="J49" s="172">
        <f>[1]OTCHET!J275+[1]OTCHET!J276+[1]OTCHET!J284+[1]OTCHET!J287</f>
        <v>0</v>
      </c>
      <c r="K49" s="153"/>
      <c r="L49" s="153"/>
      <c r="M49" s="153"/>
      <c r="N49" s="224"/>
      <c r="O49" s="173" t="s">
        <v>79</v>
      </c>
      <c r="P49" s="119"/>
      <c r="Q49" s="206"/>
      <c r="R49" s="216"/>
      <c r="S49" s="216"/>
      <c r="T49" s="216"/>
      <c r="U49" s="216"/>
      <c r="V49" s="216"/>
      <c r="W49" s="216"/>
      <c r="X49" s="217"/>
      <c r="Y49" s="216"/>
      <c r="Z49" s="216"/>
    </row>
    <row r="50" spans="1:26" ht="15.75">
      <c r="A50" s="1">
        <v>110</v>
      </c>
      <c r="B50" s="261" t="s">
        <v>80</v>
      </c>
      <c r="C50" s="261" t="s">
        <v>81</v>
      </c>
      <c r="D50" s="261"/>
      <c r="E50" s="169">
        <f>+[1]OTCHET!E288</f>
        <v>0</v>
      </c>
      <c r="F50" s="169">
        <f t="shared" si="1"/>
        <v>0</v>
      </c>
      <c r="G50" s="170">
        <f>+[1]OTCHET!G288</f>
        <v>0</v>
      </c>
      <c r="H50" s="171">
        <f>+[1]OTCHET!H288</f>
        <v>0</v>
      </c>
      <c r="I50" s="171">
        <f>+[1]OTCHET!I288</f>
        <v>0</v>
      </c>
      <c r="J50" s="172">
        <f>+[1]OTCHET!J288</f>
        <v>0</v>
      </c>
      <c r="K50" s="153"/>
      <c r="L50" s="153"/>
      <c r="M50" s="153"/>
      <c r="N50" s="224"/>
      <c r="O50" s="173" t="s">
        <v>81</v>
      </c>
      <c r="P50" s="119"/>
      <c r="Q50" s="206"/>
      <c r="R50" s="216"/>
      <c r="S50" s="216"/>
      <c r="T50" s="216"/>
      <c r="U50" s="216"/>
      <c r="V50" s="216"/>
      <c r="W50" s="216"/>
      <c r="X50" s="217"/>
      <c r="Y50" s="216"/>
      <c r="Z50" s="216"/>
    </row>
    <row r="51" spans="1:26" ht="15.75">
      <c r="A51" s="1">
        <v>115</v>
      </c>
      <c r="B51" s="253" t="s">
        <v>82</v>
      </c>
      <c r="C51" s="263" t="s">
        <v>83</v>
      </c>
      <c r="D51" s="120"/>
      <c r="E51" s="121">
        <f>+[1]OTCHET!E272</f>
        <v>0</v>
      </c>
      <c r="F51" s="121">
        <f>+G51+H51+I51+J51</f>
        <v>0</v>
      </c>
      <c r="G51" s="122">
        <f>+[1]OTCHET!G272</f>
        <v>0</v>
      </c>
      <c r="H51" s="123">
        <f>+[1]OTCHET!H272</f>
        <v>0</v>
      </c>
      <c r="I51" s="123">
        <f>+[1]OTCHET!I272</f>
        <v>0</v>
      </c>
      <c r="J51" s="124">
        <f>+[1]OTCHET!J272</f>
        <v>0</v>
      </c>
      <c r="K51" s="153"/>
      <c r="L51" s="153"/>
      <c r="M51" s="153"/>
      <c r="N51" s="224"/>
      <c r="O51" s="173" t="s">
        <v>84</v>
      </c>
      <c r="P51" s="119"/>
      <c r="Q51" s="206"/>
      <c r="R51" s="216"/>
      <c r="S51" s="216"/>
      <c r="T51" s="216"/>
      <c r="U51" s="216"/>
      <c r="V51" s="216"/>
      <c r="W51" s="216"/>
      <c r="X51" s="217"/>
      <c r="Y51" s="216"/>
      <c r="Z51" s="216"/>
    </row>
    <row r="52" spans="1:26" ht="15.75">
      <c r="A52" s="1">
        <v>115</v>
      </c>
      <c r="B52" s="253" t="s">
        <v>85</v>
      </c>
      <c r="C52" s="263" t="s">
        <v>83</v>
      </c>
      <c r="D52" s="120"/>
      <c r="E52" s="121">
        <f>+[1]OTCHET!E293</f>
        <v>0</v>
      </c>
      <c r="F52" s="121">
        <f t="shared" si="1"/>
        <v>0</v>
      </c>
      <c r="G52" s="122">
        <f>+[1]OTCHET!G293</f>
        <v>0</v>
      </c>
      <c r="H52" s="123">
        <f>+[1]OTCHET!H293</f>
        <v>0</v>
      </c>
      <c r="I52" s="123">
        <f>+[1]OTCHET!I293</f>
        <v>0</v>
      </c>
      <c r="J52" s="124">
        <f>+[1]OTCHET!J293</f>
        <v>0</v>
      </c>
      <c r="K52" s="153"/>
      <c r="L52" s="153"/>
      <c r="M52" s="153"/>
      <c r="N52" s="224"/>
      <c r="O52" s="126" t="s">
        <v>83</v>
      </c>
      <c r="P52" s="119"/>
      <c r="Q52" s="206"/>
      <c r="R52" s="216"/>
      <c r="S52" s="216"/>
      <c r="T52" s="216"/>
      <c r="U52" s="216"/>
      <c r="V52" s="216"/>
      <c r="W52" s="216"/>
      <c r="X52" s="217"/>
      <c r="Y52" s="216"/>
      <c r="Z52" s="216"/>
    </row>
    <row r="53" spans="1:26" ht="16.5" thickBot="1">
      <c r="A53" s="1">
        <v>120</v>
      </c>
      <c r="B53" s="264" t="s">
        <v>86</v>
      </c>
      <c r="C53" s="264" t="s">
        <v>87</v>
      </c>
      <c r="D53" s="265"/>
      <c r="E53" s="266">
        <f>[1]OTCHET!E294</f>
        <v>0</v>
      </c>
      <c r="F53" s="266">
        <f t="shared" si="1"/>
        <v>0</v>
      </c>
      <c r="G53" s="267">
        <f>[1]OTCHET!G294</f>
        <v>0</v>
      </c>
      <c r="H53" s="268">
        <f>[1]OTCHET!H294</f>
        <v>0</v>
      </c>
      <c r="I53" s="268">
        <f>[1]OTCHET!I294</f>
        <v>0</v>
      </c>
      <c r="J53" s="269">
        <f>[1]OTCHET!J294</f>
        <v>0</v>
      </c>
      <c r="K53" s="174"/>
      <c r="L53" s="174"/>
      <c r="M53" s="174"/>
      <c r="N53" s="224"/>
      <c r="O53" s="270" t="s">
        <v>87</v>
      </c>
      <c r="P53" s="119"/>
      <c r="Q53" s="206"/>
      <c r="R53" s="216"/>
      <c r="S53" s="216"/>
      <c r="T53" s="216"/>
      <c r="U53" s="216"/>
      <c r="V53" s="216"/>
      <c r="W53" s="216"/>
      <c r="X53" s="217"/>
      <c r="Y53" s="216"/>
      <c r="Z53" s="216"/>
    </row>
    <row r="54" spans="1:26" ht="16.5" thickBot="1">
      <c r="A54" s="1">
        <v>125</v>
      </c>
      <c r="B54" s="271" t="s">
        <v>88</v>
      </c>
      <c r="C54" s="272" t="s">
        <v>89</v>
      </c>
      <c r="D54" s="273"/>
      <c r="E54" s="274">
        <f>[1]OTCHET!E296</f>
        <v>0</v>
      </c>
      <c r="F54" s="274">
        <f t="shared" si="1"/>
        <v>0</v>
      </c>
      <c r="G54" s="275">
        <f>[1]OTCHET!G296</f>
        <v>0</v>
      </c>
      <c r="H54" s="276">
        <f>[1]OTCHET!H296</f>
        <v>0</v>
      </c>
      <c r="I54" s="276">
        <f>[1]OTCHET!I296</f>
        <v>0</v>
      </c>
      <c r="J54" s="277">
        <f>[1]OTCHET!J296</f>
        <v>0</v>
      </c>
      <c r="K54" s="278"/>
      <c r="L54" s="278"/>
      <c r="M54" s="279"/>
      <c r="N54" s="224"/>
      <c r="O54" s="280" t="s">
        <v>89</v>
      </c>
      <c r="P54" s="119"/>
      <c r="Q54" s="206"/>
      <c r="R54" s="216"/>
      <c r="S54" s="216"/>
      <c r="T54" s="216"/>
      <c r="U54" s="216"/>
      <c r="V54" s="216"/>
      <c r="W54" s="216"/>
      <c r="X54" s="217"/>
      <c r="Y54" s="216"/>
      <c r="Z54" s="216"/>
    </row>
    <row r="55" spans="1:26" ht="15.75">
      <c r="A55" s="281">
        <v>127</v>
      </c>
      <c r="B55" s="177" t="s">
        <v>90</v>
      </c>
      <c r="C55" s="177" t="s">
        <v>91</v>
      </c>
      <c r="D55" s="282"/>
      <c r="E55" s="283">
        <f>+[1]OTCHET!E297</f>
        <v>0</v>
      </c>
      <c r="F55" s="283">
        <f t="shared" si="1"/>
        <v>0</v>
      </c>
      <c r="G55" s="284">
        <f>+[1]OTCHET!G297</f>
        <v>0</v>
      </c>
      <c r="H55" s="285">
        <f>+[1]OTCHET!H297</f>
        <v>0</v>
      </c>
      <c r="I55" s="285">
        <f>+[1]OTCHET!I297</f>
        <v>0</v>
      </c>
      <c r="J55" s="286">
        <f>+[1]OTCHET!J297</f>
        <v>0</v>
      </c>
      <c r="K55" s="287"/>
      <c r="L55" s="287"/>
      <c r="M55" s="288"/>
      <c r="N55" s="197"/>
      <c r="O55" s="289" t="s">
        <v>91</v>
      </c>
      <c r="P55" s="119"/>
      <c r="Q55" s="206"/>
      <c r="R55" s="216"/>
      <c r="S55" s="216"/>
      <c r="T55" s="216"/>
      <c r="U55" s="216"/>
      <c r="V55" s="216"/>
      <c r="W55" s="216"/>
      <c r="X55" s="217"/>
      <c r="Y55" s="216"/>
      <c r="Z55" s="216"/>
    </row>
    <row r="56" spans="1:26" ht="19.5" thickBot="1">
      <c r="A56" s="1">
        <v>130</v>
      </c>
      <c r="B56" s="290" t="s">
        <v>92</v>
      </c>
      <c r="C56" s="291" t="s">
        <v>93</v>
      </c>
      <c r="D56" s="291"/>
      <c r="E56" s="292">
        <f t="shared" ref="E56:J56" si="5">+E57+E58+E62</f>
        <v>0</v>
      </c>
      <c r="F56" s="292">
        <f t="shared" si="5"/>
        <v>0</v>
      </c>
      <c r="G56" s="293">
        <f t="shared" si="5"/>
        <v>0</v>
      </c>
      <c r="H56" s="294">
        <f t="shared" si="5"/>
        <v>0</v>
      </c>
      <c r="I56" s="295">
        <f t="shared" si="5"/>
        <v>0</v>
      </c>
      <c r="J56" s="296">
        <f t="shared" si="5"/>
        <v>0</v>
      </c>
      <c r="K56" s="107">
        <f>+K57+K58+K61</f>
        <v>0</v>
      </c>
      <c r="L56" s="107">
        <f>+L57+L58+L61</f>
        <v>0</v>
      </c>
      <c r="M56" s="107">
        <f>+M57+M58+M61</f>
        <v>0</v>
      </c>
      <c r="N56" s="117"/>
      <c r="O56" s="297" t="s">
        <v>93</v>
      </c>
      <c r="P56" s="119"/>
      <c r="Q56" s="206"/>
      <c r="R56" s="216"/>
      <c r="S56" s="216"/>
      <c r="T56" s="216"/>
      <c r="U56" s="216"/>
      <c r="V56" s="216"/>
      <c r="W56" s="216"/>
      <c r="X56" s="217"/>
      <c r="Y56" s="216"/>
      <c r="Z56" s="216"/>
    </row>
    <row r="57" spans="1:26" ht="16.5" thickTop="1">
      <c r="A57" s="1">
        <v>135</v>
      </c>
      <c r="B57" s="247" t="s">
        <v>94</v>
      </c>
      <c r="C57" s="248" t="s">
        <v>95</v>
      </c>
      <c r="D57" s="247"/>
      <c r="E57" s="298">
        <f>+[1]OTCHET!E361+[1]OTCHET!E375+[1]OTCHET!E388</f>
        <v>0</v>
      </c>
      <c r="F57" s="298">
        <f t="shared" si="1"/>
        <v>0</v>
      </c>
      <c r="G57" s="299">
        <f>+[1]OTCHET!G361+[1]OTCHET!G375+[1]OTCHET!G388</f>
        <v>0</v>
      </c>
      <c r="H57" s="300">
        <f>+[1]OTCHET!H361+[1]OTCHET!H375+[1]OTCHET!H388</f>
        <v>0</v>
      </c>
      <c r="I57" s="300">
        <f>+[1]OTCHET!I361+[1]OTCHET!I375+[1]OTCHET!I388</f>
        <v>0</v>
      </c>
      <c r="J57" s="301">
        <f>+[1]OTCHET!J361+[1]OTCHET!J375+[1]OTCHET!J388</f>
        <v>0</v>
      </c>
      <c r="K57" s="288"/>
      <c r="L57" s="288"/>
      <c r="M57" s="288"/>
      <c r="N57" s="197"/>
      <c r="O57" s="302" t="s">
        <v>95</v>
      </c>
      <c r="P57" s="119"/>
      <c r="Q57" s="206"/>
      <c r="R57" s="216"/>
      <c r="S57" s="216"/>
      <c r="T57" s="216"/>
      <c r="U57" s="216"/>
      <c r="V57" s="216"/>
      <c r="W57" s="216"/>
      <c r="X57" s="217"/>
      <c r="Y57" s="216"/>
      <c r="Z57" s="216"/>
    </row>
    <row r="58" spans="1:26" ht="15.75">
      <c r="A58" s="1">
        <v>140</v>
      </c>
      <c r="B58" s="262" t="s">
        <v>96</v>
      </c>
      <c r="C58" s="261" t="s">
        <v>97</v>
      </c>
      <c r="D58" s="262"/>
      <c r="E58" s="303">
        <f>+[1]OTCHET!E383+[1]OTCHET!E391+[1]OTCHET!E396+[1]OTCHET!E399+[1]OTCHET!E402+[1]OTCHET!E405+[1]OTCHET!E406+[1]OTCHET!E409+[1]OTCHET!E422+[1]OTCHET!E423+[1]OTCHET!E424+[1]OTCHET!E425+[1]OTCHET!E426</f>
        <v>0</v>
      </c>
      <c r="F58" s="303">
        <f t="shared" si="1"/>
        <v>0</v>
      </c>
      <c r="G58" s="304">
        <f>+[1]OTCHET!G383+[1]OTCHET!G391+[1]OTCHET!G396+[1]OTCHET!G399+[1]OTCHET!G402+[1]OTCHET!G405+[1]OTCHET!G406+[1]OTCHET!G409+[1]OTCHET!G422+[1]OTCHET!G423+[1]OTCHET!G424+[1]OTCHET!G425+[1]OTCHET!G426</f>
        <v>0</v>
      </c>
      <c r="H58" s="305">
        <f>+[1]OTCHET!H383+[1]OTCHET!H391+[1]OTCHET!H396+[1]OTCHET!H399+[1]OTCHET!H402+[1]OTCHET!H405+[1]OTCHET!H406+[1]OTCHET!H409+[1]OTCHET!H422+[1]OTCHET!H423+[1]OTCHET!H424+[1]OTCHET!H425+[1]OTCHET!H426</f>
        <v>0</v>
      </c>
      <c r="I58" s="305">
        <f>+[1]OTCHET!I383+[1]OTCHET!I391+[1]OTCHET!I396+[1]OTCHET!I399+[1]OTCHET!I402+[1]OTCHET!I405+[1]OTCHET!I406+[1]OTCHET!I409+[1]OTCHET!I422+[1]OTCHET!I423+[1]OTCHET!I424+[1]OTCHET!I425+[1]OTCHET!I426</f>
        <v>0</v>
      </c>
      <c r="J58" s="306">
        <f>+[1]OTCHET!J383+[1]OTCHET!J391+[1]OTCHET!J396+[1]OTCHET!J399+[1]OTCHET!J402+[1]OTCHET!J405+[1]OTCHET!J406+[1]OTCHET!J409+[1]OTCHET!J422+[1]OTCHET!J423+[1]OTCHET!J424+[1]OTCHET!J425+[1]OTCHET!J426</f>
        <v>0</v>
      </c>
      <c r="K58" s="288"/>
      <c r="L58" s="288"/>
      <c r="M58" s="288"/>
      <c r="N58" s="197"/>
      <c r="O58" s="307" t="s">
        <v>97</v>
      </c>
      <c r="P58" s="119"/>
      <c r="Q58" s="206"/>
      <c r="R58" s="216"/>
      <c r="S58" s="216"/>
      <c r="T58" s="216"/>
      <c r="U58" s="216"/>
      <c r="V58" s="216"/>
      <c r="W58" s="216"/>
      <c r="X58" s="217"/>
      <c r="Y58" s="216"/>
      <c r="Z58" s="216"/>
    </row>
    <row r="59" spans="1:26" ht="15.75">
      <c r="A59" s="1">
        <v>145</v>
      </c>
      <c r="B59" s="120" t="s">
        <v>98</v>
      </c>
      <c r="C59" s="120" t="s">
        <v>99</v>
      </c>
      <c r="D59" s="253"/>
      <c r="E59" s="308">
        <f>+[1]OTCHET!E422+[1]OTCHET!E423+[1]OTCHET!E424+[1]OTCHET!E425+[1]OTCHET!E426</f>
        <v>0</v>
      </c>
      <c r="F59" s="308">
        <f t="shared" si="1"/>
        <v>0</v>
      </c>
      <c r="G59" s="309">
        <f>+[1]OTCHET!G422+[1]OTCHET!G423+[1]OTCHET!G424+[1]OTCHET!G425+[1]OTCHET!G426</f>
        <v>0</v>
      </c>
      <c r="H59" s="310">
        <f>+[1]OTCHET!H422+[1]OTCHET!H423+[1]OTCHET!H424+[1]OTCHET!H425+[1]OTCHET!H426</f>
        <v>0</v>
      </c>
      <c r="I59" s="310">
        <f>+[1]OTCHET!I422+[1]OTCHET!I423+[1]OTCHET!I424+[1]OTCHET!I425+[1]OTCHET!I426</f>
        <v>0</v>
      </c>
      <c r="J59" s="311">
        <f>+[1]OTCHET!J422+[1]OTCHET!J423+[1]OTCHET!J424+[1]OTCHET!J425+[1]OTCHET!J426</f>
        <v>0</v>
      </c>
      <c r="K59" s="288"/>
      <c r="L59" s="288"/>
      <c r="M59" s="288"/>
      <c r="N59" s="197"/>
      <c r="O59" s="312" t="s">
        <v>99</v>
      </c>
      <c r="P59" s="119"/>
      <c r="Q59" s="206"/>
      <c r="R59" s="216"/>
      <c r="S59" s="216"/>
      <c r="T59" s="216"/>
      <c r="U59" s="216"/>
      <c r="V59" s="216"/>
      <c r="W59" s="216"/>
      <c r="X59" s="217"/>
      <c r="Y59" s="216"/>
      <c r="Z59" s="216"/>
    </row>
    <row r="60" spans="1:26" ht="15.75">
      <c r="A60" s="1">
        <v>150</v>
      </c>
      <c r="B60" s="313" t="s">
        <v>100</v>
      </c>
      <c r="C60" s="313" t="s">
        <v>32</v>
      </c>
      <c r="D60" s="314"/>
      <c r="E60" s="315">
        <f>[1]OTCHET!E405</f>
        <v>0</v>
      </c>
      <c r="F60" s="315">
        <f t="shared" si="1"/>
        <v>0</v>
      </c>
      <c r="G60" s="316">
        <f>[1]OTCHET!G405</f>
        <v>0</v>
      </c>
      <c r="H60" s="317">
        <f>[1]OTCHET!H405</f>
        <v>0</v>
      </c>
      <c r="I60" s="317">
        <f>[1]OTCHET!I405</f>
        <v>0</v>
      </c>
      <c r="J60" s="318">
        <f>[1]OTCHET!J405</f>
        <v>0</v>
      </c>
      <c r="K60" s="288"/>
      <c r="L60" s="288"/>
      <c r="M60" s="288"/>
      <c r="N60" s="197"/>
      <c r="O60" s="319" t="s">
        <v>32</v>
      </c>
      <c r="P60" s="119"/>
      <c r="Q60" s="206"/>
      <c r="R60" s="216"/>
      <c r="S60" s="216"/>
      <c r="T60" s="216"/>
      <c r="U60" s="216"/>
      <c r="V60" s="216"/>
      <c r="W60" s="216"/>
      <c r="X60" s="217"/>
      <c r="Y60" s="216"/>
      <c r="Z60" s="216"/>
    </row>
    <row r="61" spans="1:26" ht="15.75" hidden="1" customHeight="1">
      <c r="A61" s="1">
        <v>160</v>
      </c>
      <c r="B61" s="320"/>
      <c r="C61" s="321"/>
      <c r="D61" s="247"/>
      <c r="E61" s="298"/>
      <c r="F61" s="298">
        <f t="shared" si="1"/>
        <v>0</v>
      </c>
      <c r="G61" s="299"/>
      <c r="H61" s="300"/>
      <c r="I61" s="300"/>
      <c r="J61" s="301"/>
      <c r="K61" s="288"/>
      <c r="L61" s="288"/>
      <c r="M61" s="288"/>
      <c r="N61" s="197"/>
      <c r="O61" s="302"/>
      <c r="P61" s="119"/>
      <c r="Q61" s="206"/>
      <c r="R61" s="216"/>
      <c r="S61" s="216"/>
      <c r="T61" s="216"/>
      <c r="U61" s="216"/>
      <c r="V61" s="216"/>
      <c r="W61" s="216"/>
      <c r="X61" s="217"/>
      <c r="Y61" s="216"/>
      <c r="Z61" s="216"/>
    </row>
    <row r="62" spans="1:26" ht="15.75">
      <c r="A62" s="281">
        <v>162</v>
      </c>
      <c r="B62" s="322" t="s">
        <v>101</v>
      </c>
      <c r="C62" s="199" t="s">
        <v>102</v>
      </c>
      <c r="D62" s="322"/>
      <c r="E62" s="200">
        <f>[1]OTCHET!E412</f>
        <v>0</v>
      </c>
      <c r="F62" s="200">
        <f t="shared" si="1"/>
        <v>0</v>
      </c>
      <c r="G62" s="201">
        <f>[1]OTCHET!G412</f>
        <v>0</v>
      </c>
      <c r="H62" s="202">
        <f>[1]OTCHET!H412</f>
        <v>0</v>
      </c>
      <c r="I62" s="202">
        <f>[1]OTCHET!I412</f>
        <v>0</v>
      </c>
      <c r="J62" s="203">
        <f>[1]OTCHET!J412</f>
        <v>0</v>
      </c>
      <c r="K62" s="323"/>
      <c r="L62" s="323"/>
      <c r="M62" s="323"/>
      <c r="N62" s="197"/>
      <c r="O62" s="205" t="s">
        <v>102</v>
      </c>
      <c r="P62" s="119"/>
      <c r="Q62" s="206"/>
      <c r="R62" s="216"/>
      <c r="S62" s="216"/>
      <c r="T62" s="216"/>
      <c r="U62" s="216"/>
      <c r="V62" s="216"/>
      <c r="W62" s="216"/>
      <c r="X62" s="217"/>
      <c r="Y62" s="216"/>
      <c r="Z62" s="216"/>
    </row>
    <row r="63" spans="1:26" ht="19.5" thickBot="1">
      <c r="A63" s="1">
        <v>165</v>
      </c>
      <c r="B63" s="324" t="s">
        <v>103</v>
      </c>
      <c r="C63" s="325" t="s">
        <v>104</v>
      </c>
      <c r="D63" s="326"/>
      <c r="E63" s="327">
        <f>+[1]OTCHET!E249</f>
        <v>0</v>
      </c>
      <c r="F63" s="327">
        <f t="shared" si="1"/>
        <v>0</v>
      </c>
      <c r="G63" s="328">
        <f>+[1]OTCHET!G249</f>
        <v>0</v>
      </c>
      <c r="H63" s="329">
        <f>+[1]OTCHET!H249</f>
        <v>0</v>
      </c>
      <c r="I63" s="329">
        <f>+[1]OTCHET!I249</f>
        <v>0</v>
      </c>
      <c r="J63" s="330">
        <f>+[1]OTCHET!J249</f>
        <v>0</v>
      </c>
      <c r="K63" s="331"/>
      <c r="L63" s="331"/>
      <c r="M63" s="331"/>
      <c r="N63" s="197"/>
      <c r="O63" s="332" t="s">
        <v>104</v>
      </c>
      <c r="P63" s="119"/>
      <c r="Q63" s="206"/>
      <c r="R63" s="216"/>
      <c r="S63" s="216"/>
      <c r="T63" s="216"/>
      <c r="U63" s="216"/>
      <c r="V63" s="216"/>
      <c r="W63" s="216"/>
      <c r="X63" s="217"/>
      <c r="Y63" s="216"/>
      <c r="Z63" s="216"/>
    </row>
    <row r="64" spans="1:26" ht="20.25" thickTop="1" thickBot="1">
      <c r="A64" s="1">
        <v>175</v>
      </c>
      <c r="B64" s="333" t="s">
        <v>105</v>
      </c>
      <c r="C64" s="334"/>
      <c r="D64" s="334"/>
      <c r="E64" s="335">
        <f t="shared" ref="E64:J64" si="6">+E22-E38+E56-E63</f>
        <v>0</v>
      </c>
      <c r="F64" s="335">
        <f t="shared" si="6"/>
        <v>0</v>
      </c>
      <c r="G64" s="336">
        <f t="shared" si="6"/>
        <v>0</v>
      </c>
      <c r="H64" s="337">
        <f t="shared" si="6"/>
        <v>0</v>
      </c>
      <c r="I64" s="337">
        <f t="shared" si="6"/>
        <v>0</v>
      </c>
      <c r="J64" s="338">
        <f t="shared" si="6"/>
        <v>0</v>
      </c>
      <c r="K64" s="107">
        <f>+K22-K38+K56</f>
        <v>0</v>
      </c>
      <c r="L64" s="107">
        <f>+L22-L38+L56</f>
        <v>0</v>
      </c>
      <c r="M64" s="107">
        <f>+M22-M38+M56</f>
        <v>0</v>
      </c>
      <c r="N64" s="197"/>
      <c r="O64" s="339"/>
      <c r="P64" s="119"/>
      <c r="Q64" s="206"/>
      <c r="R64" s="216"/>
      <c r="S64" s="216"/>
      <c r="T64" s="216"/>
      <c r="U64" s="216"/>
      <c r="V64" s="216"/>
      <c r="W64" s="216"/>
      <c r="X64" s="217"/>
      <c r="Y64" s="216"/>
      <c r="Z64" s="216"/>
    </row>
    <row r="65" spans="1:26" ht="12" hidden="1" customHeight="1">
      <c r="A65" s="1">
        <v>180</v>
      </c>
      <c r="B65" s="340">
        <f>+IF(+SUM(E$65:J$65)=0,0,"Контрола: дефицит/излишък = финансиране с обратен знак (V. + VІ. = 0)")</f>
        <v>0</v>
      </c>
      <c r="C65" s="341"/>
      <c r="D65" s="341"/>
      <c r="E65" s="342">
        <f t="shared" ref="E65:J65" si="7">+E$64+E$66</f>
        <v>0</v>
      </c>
      <c r="F65" s="342">
        <f t="shared" si="7"/>
        <v>0</v>
      </c>
      <c r="G65" s="343">
        <f t="shared" si="7"/>
        <v>0</v>
      </c>
      <c r="H65" s="343">
        <f t="shared" si="7"/>
        <v>0</v>
      </c>
      <c r="I65" s="343">
        <f t="shared" si="7"/>
        <v>0</v>
      </c>
      <c r="J65" s="344">
        <f t="shared" si="7"/>
        <v>0</v>
      </c>
      <c r="K65" s="288" t="e">
        <f>+K64+K66</f>
        <v>#REF!</v>
      </c>
      <c r="L65" s="288" t="e">
        <f>+L64+L66</f>
        <v>#REF!</v>
      </c>
      <c r="M65" s="288" t="e">
        <f>+M64+M66</f>
        <v>#REF!</v>
      </c>
      <c r="N65" s="197"/>
      <c r="O65" s="345"/>
      <c r="P65" s="119"/>
      <c r="Q65" s="206"/>
      <c r="R65" s="216"/>
      <c r="S65" s="216"/>
      <c r="T65" s="216"/>
      <c r="U65" s="216"/>
      <c r="V65" s="216"/>
      <c r="W65" s="216"/>
      <c r="X65" s="217"/>
      <c r="Y65" s="216"/>
      <c r="Z65" s="216"/>
    </row>
    <row r="66" spans="1:26" ht="19.5" thickBot="1">
      <c r="A66" s="1">
        <v>185</v>
      </c>
      <c r="B66" s="100" t="s">
        <v>106</v>
      </c>
      <c r="C66" s="346" t="s">
        <v>107</v>
      </c>
      <c r="D66" s="346"/>
      <c r="E66" s="347">
        <f>SUM(+E68+E76+E77+E84+E85+E86+E89+E90+E91+E92+E93+E94+E95)</f>
        <v>0</v>
      </c>
      <c r="F66" s="347">
        <f>SUM(+F68+F76+F77+F84+F85+F86+F89+F90+F91+F92+F93+F94+F95)</f>
        <v>0</v>
      </c>
      <c r="G66" s="348">
        <f t="shared" ref="G66:L66" si="8">SUM(+G68+G76+G77+G84+G85+G86+G89+G90+G91+G92+G93+G94+G95)</f>
        <v>0</v>
      </c>
      <c r="H66" s="349">
        <f>SUM(+H68+H76+H77+H84+H85+H86+H89+H90+H91+H92+H93+H94+H95)</f>
        <v>0</v>
      </c>
      <c r="I66" s="349">
        <f>SUM(+I68+I76+I77+I84+I85+I86+I89+I90+I91+I92+I93+I94+I95)</f>
        <v>0</v>
      </c>
      <c r="J66" s="350">
        <f>SUM(+J68+J76+J77+J84+J85+J86+J89+J90+J91+J92+J93+J94+J95)</f>
        <v>0</v>
      </c>
      <c r="K66" s="351" t="e">
        <f t="shared" si="8"/>
        <v>#REF!</v>
      </c>
      <c r="L66" s="351" t="e">
        <f t="shared" si="8"/>
        <v>#REF!</v>
      </c>
      <c r="M66" s="351" t="e">
        <f>SUM(+M68+M76+M77+M84+M85+M86+M89+M90+M91+M92+M93+M95+M96)</f>
        <v>#REF!</v>
      </c>
      <c r="N66" s="197"/>
      <c r="O66" s="352" t="s">
        <v>107</v>
      </c>
      <c r="P66" s="119"/>
      <c r="Q66" s="206"/>
      <c r="R66" s="216"/>
      <c r="S66" s="216"/>
      <c r="T66" s="216"/>
      <c r="U66" s="216"/>
      <c r="V66" s="216"/>
      <c r="W66" s="216"/>
      <c r="X66" s="217"/>
      <c r="Y66" s="216"/>
      <c r="Z66" s="216"/>
    </row>
    <row r="67" spans="1:26" ht="16.5" hidden="1" thickTop="1">
      <c r="A67" s="1">
        <v>190</v>
      </c>
      <c r="B67" s="353"/>
      <c r="C67" s="353"/>
      <c r="D67" s="353"/>
      <c r="E67" s="354"/>
      <c r="F67" s="355">
        <f t="shared" si="1"/>
        <v>0</v>
      </c>
      <c r="G67" s="356"/>
      <c r="H67" s="357"/>
      <c r="I67" s="357"/>
      <c r="J67" s="358"/>
      <c r="K67" s="359"/>
      <c r="L67" s="359"/>
      <c r="M67" s="359"/>
      <c r="N67" s="197"/>
      <c r="O67" s="360"/>
      <c r="P67" s="119"/>
      <c r="Q67" s="206"/>
      <c r="R67" s="216"/>
      <c r="S67" s="216"/>
      <c r="T67" s="216"/>
      <c r="U67" s="216"/>
      <c r="V67" s="216"/>
      <c r="W67" s="216"/>
      <c r="X67" s="217"/>
      <c r="Y67" s="216"/>
      <c r="Z67" s="216"/>
    </row>
    <row r="68" spans="1:26" ht="16.5" thickTop="1">
      <c r="A68" s="361">
        <v>195</v>
      </c>
      <c r="B68" s="253" t="s">
        <v>108</v>
      </c>
      <c r="C68" s="120" t="s">
        <v>109</v>
      </c>
      <c r="D68" s="253"/>
      <c r="E68" s="308">
        <f>SUM(E69:E75)</f>
        <v>0</v>
      </c>
      <c r="F68" s="308">
        <f>SUM(F69:F75)</f>
        <v>0</v>
      </c>
      <c r="G68" s="309">
        <f t="shared" ref="G68:M68" si="9">SUM(G69:G75)</f>
        <v>0</v>
      </c>
      <c r="H68" s="310">
        <f>SUM(H69:H75)</f>
        <v>0</v>
      </c>
      <c r="I68" s="310">
        <f>SUM(I69:I75)</f>
        <v>0</v>
      </c>
      <c r="J68" s="311">
        <f>SUM(J69:J75)</f>
        <v>0</v>
      </c>
      <c r="K68" s="362" t="e">
        <f t="shared" si="9"/>
        <v>#REF!</v>
      </c>
      <c r="L68" s="362" t="e">
        <f t="shared" si="9"/>
        <v>#REF!</v>
      </c>
      <c r="M68" s="362" t="e">
        <f t="shared" si="9"/>
        <v>#REF!</v>
      </c>
      <c r="N68" s="197"/>
      <c r="O68" s="312" t="s">
        <v>109</v>
      </c>
      <c r="P68" s="363"/>
      <c r="Q68" s="206"/>
      <c r="R68" s="216"/>
      <c r="S68" s="216"/>
      <c r="T68" s="216"/>
      <c r="U68" s="216"/>
      <c r="V68" s="216"/>
      <c r="W68" s="216"/>
      <c r="X68" s="217"/>
      <c r="Y68" s="216"/>
      <c r="Z68" s="216"/>
    </row>
    <row r="69" spans="1:26" ht="15.75">
      <c r="A69" s="364">
        <v>200</v>
      </c>
      <c r="B69" s="365" t="s">
        <v>110</v>
      </c>
      <c r="C69" s="365" t="s">
        <v>111</v>
      </c>
      <c r="D69" s="365"/>
      <c r="E69" s="366">
        <f>+[1]OTCHET!E482+[1]OTCHET!E483+[1]OTCHET!E486+[1]OTCHET!E487+[1]OTCHET!E490+[1]OTCHET!E491+[1]OTCHET!E495</f>
        <v>0</v>
      </c>
      <c r="F69" s="366">
        <f t="shared" si="1"/>
        <v>0</v>
      </c>
      <c r="G69" s="367">
        <f>+[1]OTCHET!G482+[1]OTCHET!G483+[1]OTCHET!G486+[1]OTCHET!G487+[1]OTCHET!G490+[1]OTCHET!G491+[1]OTCHET!G495</f>
        <v>0</v>
      </c>
      <c r="H69" s="368">
        <f>+[1]OTCHET!H482+[1]OTCHET!H483+[1]OTCHET!H486+[1]OTCHET!H487+[1]OTCHET!H490+[1]OTCHET!H491+[1]OTCHET!H495</f>
        <v>0</v>
      </c>
      <c r="I69" s="368">
        <f>+[1]OTCHET!I482+[1]OTCHET!I483+[1]OTCHET!I486+[1]OTCHET!I487+[1]OTCHET!I490+[1]OTCHET!I491+[1]OTCHET!I495</f>
        <v>0</v>
      </c>
      <c r="J69" s="369">
        <f>+[1]OTCHET!J482+[1]OTCHET!J483+[1]OTCHET!J486+[1]OTCHET!J487+[1]OTCHET!J490+[1]OTCHET!J491+[1]OTCHET!J495</f>
        <v>0</v>
      </c>
      <c r="K69" s="370" t="e">
        <f>+#REF!+#REF!+#REF!+#REF!+#REF!+#REF!+#REF!</f>
        <v>#REF!</v>
      </c>
      <c r="L69" s="370" t="e">
        <f>+#REF!+#REF!+#REF!+#REF!+#REF!+#REF!+#REF!</f>
        <v>#REF!</v>
      </c>
      <c r="M69" s="370" t="e">
        <f>+#REF!+#REF!+#REF!+#REF!+#REF!+#REF!+#REF!</f>
        <v>#REF!</v>
      </c>
      <c r="N69" s="197"/>
      <c r="O69" s="371" t="s">
        <v>111</v>
      </c>
      <c r="P69" s="372"/>
      <c r="Q69" s="206"/>
      <c r="R69" s="216"/>
      <c r="S69" s="216"/>
      <c r="T69" s="216"/>
      <c r="U69" s="216"/>
      <c r="V69" s="216"/>
      <c r="W69" s="216"/>
      <c r="X69" s="217"/>
      <c r="Y69" s="216"/>
      <c r="Z69" s="216"/>
    </row>
    <row r="70" spans="1:26" ht="15.75">
      <c r="A70" s="364">
        <v>205</v>
      </c>
      <c r="B70" s="373" t="s">
        <v>112</v>
      </c>
      <c r="C70" s="373" t="s">
        <v>113</v>
      </c>
      <c r="D70" s="373"/>
      <c r="E70" s="374">
        <f>+[1]OTCHET!E484+[1]OTCHET!E485+[1]OTCHET!E488+[1]OTCHET!E489+[1]OTCHET!E492+[1]OTCHET!E493+[1]OTCHET!E494+[1]OTCHET!E496</f>
        <v>0</v>
      </c>
      <c r="F70" s="374">
        <f t="shared" si="1"/>
        <v>0</v>
      </c>
      <c r="G70" s="375">
        <f>+[1]OTCHET!G484+[1]OTCHET!G485+[1]OTCHET!G488+[1]OTCHET!G489+[1]OTCHET!G492+[1]OTCHET!G493+[1]OTCHET!G494+[1]OTCHET!G496</f>
        <v>0</v>
      </c>
      <c r="H70" s="376">
        <f>+[1]OTCHET!H484+[1]OTCHET!H485+[1]OTCHET!H488+[1]OTCHET!H489+[1]OTCHET!H492+[1]OTCHET!H493+[1]OTCHET!H494+[1]OTCHET!H496</f>
        <v>0</v>
      </c>
      <c r="I70" s="376">
        <f>+[1]OTCHET!I484+[1]OTCHET!I485+[1]OTCHET!I488+[1]OTCHET!I489+[1]OTCHET!I492+[1]OTCHET!I493+[1]OTCHET!I494+[1]OTCHET!I496</f>
        <v>0</v>
      </c>
      <c r="J70" s="377">
        <f>+[1]OTCHET!J484+[1]OTCHET!J485+[1]OTCHET!J488+[1]OTCHET!J489+[1]OTCHET!J492+[1]OTCHET!J493+[1]OTCHET!J494+[1]OTCHET!J496</f>
        <v>0</v>
      </c>
      <c r="K70" s="370" t="e">
        <f>+#REF!+#REF!+#REF!+#REF!+#REF!+#REF!+#REF!+#REF!</f>
        <v>#REF!</v>
      </c>
      <c r="L70" s="370" t="e">
        <f>+#REF!+#REF!+#REF!+#REF!+#REF!+#REF!+#REF!+#REF!</f>
        <v>#REF!</v>
      </c>
      <c r="M70" s="370" t="e">
        <f>+#REF!+#REF!+#REF!+#REF!+#REF!+#REF!+#REF!+#REF!</f>
        <v>#REF!</v>
      </c>
      <c r="N70" s="197"/>
      <c r="O70" s="378" t="s">
        <v>113</v>
      </c>
      <c r="P70" s="372"/>
      <c r="Q70" s="206"/>
      <c r="R70" s="216"/>
      <c r="S70" s="216"/>
      <c r="T70" s="216"/>
      <c r="U70" s="216"/>
      <c r="V70" s="216"/>
      <c r="W70" s="216"/>
      <c r="X70" s="217"/>
      <c r="Y70" s="216"/>
      <c r="Z70" s="216"/>
    </row>
    <row r="71" spans="1:26" ht="15.75">
      <c r="A71" s="364">
        <v>210</v>
      </c>
      <c r="B71" s="373" t="s">
        <v>114</v>
      </c>
      <c r="C71" s="373" t="s">
        <v>115</v>
      </c>
      <c r="D71" s="373"/>
      <c r="E71" s="374">
        <f>+[1]OTCHET!E497</f>
        <v>0</v>
      </c>
      <c r="F71" s="374">
        <f t="shared" si="1"/>
        <v>0</v>
      </c>
      <c r="G71" s="375">
        <f>+[1]OTCHET!G497</f>
        <v>0</v>
      </c>
      <c r="H71" s="376">
        <f>+[1]OTCHET!H497</f>
        <v>0</v>
      </c>
      <c r="I71" s="376">
        <f>+[1]OTCHET!I497</f>
        <v>0</v>
      </c>
      <c r="J71" s="377">
        <f>+[1]OTCHET!J497</f>
        <v>0</v>
      </c>
      <c r="K71" s="370" t="e">
        <f>+#REF!</f>
        <v>#REF!</v>
      </c>
      <c r="L71" s="370" t="e">
        <f>+#REF!</f>
        <v>#REF!</v>
      </c>
      <c r="M71" s="370" t="e">
        <f>+#REF!</f>
        <v>#REF!</v>
      </c>
      <c r="N71" s="197"/>
      <c r="O71" s="378" t="s">
        <v>115</v>
      </c>
      <c r="P71" s="372"/>
      <c r="Q71" s="206"/>
      <c r="R71" s="216"/>
      <c r="S71" s="216"/>
      <c r="T71" s="216"/>
      <c r="U71" s="216"/>
      <c r="V71" s="216"/>
      <c r="W71" s="216"/>
      <c r="X71" s="217"/>
      <c r="Y71" s="216"/>
      <c r="Z71" s="216"/>
    </row>
    <row r="72" spans="1:26" ht="15.75">
      <c r="A72" s="364">
        <v>215</v>
      </c>
      <c r="B72" s="373" t="s">
        <v>116</v>
      </c>
      <c r="C72" s="373" t="s">
        <v>117</v>
      </c>
      <c r="D72" s="373"/>
      <c r="E72" s="374">
        <f>+[1]OTCHET!E502</f>
        <v>0</v>
      </c>
      <c r="F72" s="374">
        <f t="shared" si="1"/>
        <v>0</v>
      </c>
      <c r="G72" s="375">
        <f>+[1]OTCHET!G502</f>
        <v>0</v>
      </c>
      <c r="H72" s="376">
        <f>+[1]OTCHET!H502</f>
        <v>0</v>
      </c>
      <c r="I72" s="376">
        <f>+[1]OTCHET!I502</f>
        <v>0</v>
      </c>
      <c r="J72" s="377">
        <f>+[1]OTCHET!J502</f>
        <v>0</v>
      </c>
      <c r="K72" s="370" t="e">
        <f>+#REF!</f>
        <v>#REF!</v>
      </c>
      <c r="L72" s="370" t="e">
        <f>+#REF!</f>
        <v>#REF!</v>
      </c>
      <c r="M72" s="370" t="e">
        <f>+#REF!</f>
        <v>#REF!</v>
      </c>
      <c r="N72" s="197"/>
      <c r="O72" s="378" t="s">
        <v>117</v>
      </c>
      <c r="P72" s="372"/>
      <c r="Q72" s="206"/>
      <c r="R72" s="216"/>
      <c r="S72" s="216"/>
      <c r="T72" s="216"/>
      <c r="U72" s="216"/>
      <c r="V72" s="216"/>
      <c r="W72" s="216"/>
      <c r="X72" s="217"/>
      <c r="Y72" s="216"/>
      <c r="Z72" s="216"/>
    </row>
    <row r="73" spans="1:26" ht="15.75">
      <c r="A73" s="364">
        <v>220</v>
      </c>
      <c r="B73" s="373" t="s">
        <v>118</v>
      </c>
      <c r="C73" s="373" t="s">
        <v>119</v>
      </c>
      <c r="D73" s="373"/>
      <c r="E73" s="374">
        <f>+[1]OTCHET!E542</f>
        <v>0</v>
      </c>
      <c r="F73" s="374">
        <f t="shared" si="1"/>
        <v>0</v>
      </c>
      <c r="G73" s="375">
        <f>+[1]OTCHET!G542</f>
        <v>0</v>
      </c>
      <c r="H73" s="376">
        <f>+[1]OTCHET!H542</f>
        <v>0</v>
      </c>
      <c r="I73" s="376">
        <f>+[1]OTCHET!I542</f>
        <v>0</v>
      </c>
      <c r="J73" s="377">
        <f>+[1]OTCHET!J542</f>
        <v>0</v>
      </c>
      <c r="K73" s="370" t="e">
        <f>+#REF!</f>
        <v>#REF!</v>
      </c>
      <c r="L73" s="370" t="e">
        <f>+#REF!</f>
        <v>#REF!</v>
      </c>
      <c r="M73" s="370" t="e">
        <f>+#REF!</f>
        <v>#REF!</v>
      </c>
      <c r="N73" s="197"/>
      <c r="O73" s="378" t="s">
        <v>119</v>
      </c>
      <c r="P73" s="372"/>
      <c r="Q73" s="206"/>
      <c r="R73" s="216"/>
      <c r="S73" s="216"/>
      <c r="T73" s="216"/>
      <c r="U73" s="216"/>
      <c r="V73" s="216"/>
      <c r="W73" s="216"/>
      <c r="X73" s="217"/>
      <c r="Y73" s="216"/>
      <c r="Z73" s="216"/>
    </row>
    <row r="74" spans="1:26" ht="15.75">
      <c r="A74" s="364">
        <v>230</v>
      </c>
      <c r="B74" s="379" t="s">
        <v>120</v>
      </c>
      <c r="C74" s="379" t="s">
        <v>121</v>
      </c>
      <c r="D74" s="379"/>
      <c r="E74" s="374">
        <f>+[1]OTCHET!E581+[1]OTCHET!E582</f>
        <v>0</v>
      </c>
      <c r="F74" s="374">
        <f t="shared" si="1"/>
        <v>0</v>
      </c>
      <c r="G74" s="375">
        <f>+[1]OTCHET!G581+[1]OTCHET!G582</f>
        <v>0</v>
      </c>
      <c r="H74" s="376">
        <f>+[1]OTCHET!H581+[1]OTCHET!H582</f>
        <v>0</v>
      </c>
      <c r="I74" s="376">
        <f>+[1]OTCHET!I581+[1]OTCHET!I582</f>
        <v>0</v>
      </c>
      <c r="J74" s="377">
        <f>+[1]OTCHET!J581+[1]OTCHET!J582</f>
        <v>0</v>
      </c>
      <c r="K74" s="370" t="e">
        <f>+#REF!+#REF!</f>
        <v>#REF!</v>
      </c>
      <c r="L74" s="370" t="e">
        <f>+#REF!+#REF!</f>
        <v>#REF!</v>
      </c>
      <c r="M74" s="370" t="e">
        <f>+#REF!+#REF!</f>
        <v>#REF!</v>
      </c>
      <c r="N74" s="197"/>
      <c r="O74" s="378" t="s">
        <v>121</v>
      </c>
      <c r="P74" s="372"/>
      <c r="Q74" s="206"/>
      <c r="R74" s="216"/>
      <c r="S74" s="216"/>
      <c r="T74" s="216"/>
      <c r="U74" s="216"/>
      <c r="V74" s="216"/>
      <c r="W74" s="216"/>
      <c r="X74" s="217"/>
      <c r="Y74" s="216"/>
      <c r="Z74" s="216"/>
    </row>
    <row r="75" spans="1:26" ht="15.75">
      <c r="A75" s="364">
        <v>235</v>
      </c>
      <c r="B75" s="380" t="s">
        <v>122</v>
      </c>
      <c r="C75" s="380" t="s">
        <v>123</v>
      </c>
      <c r="D75" s="380"/>
      <c r="E75" s="381">
        <f>+[1]OTCHET!E583+[1]OTCHET!E584+[1]OTCHET!E585</f>
        <v>0</v>
      </c>
      <c r="F75" s="381">
        <f t="shared" si="1"/>
        <v>0</v>
      </c>
      <c r="G75" s="382">
        <f>+[1]OTCHET!G583+[1]OTCHET!G584+[1]OTCHET!G585</f>
        <v>0</v>
      </c>
      <c r="H75" s="383">
        <f>+[1]OTCHET!H583+[1]OTCHET!H584+[1]OTCHET!H585</f>
        <v>0</v>
      </c>
      <c r="I75" s="383">
        <f>+[1]OTCHET!I583+[1]OTCHET!I584+[1]OTCHET!I585</f>
        <v>0</v>
      </c>
      <c r="J75" s="384">
        <f>+[1]OTCHET!J583+[1]OTCHET!J584+[1]OTCHET!J585</f>
        <v>0</v>
      </c>
      <c r="K75" s="370" t="e">
        <f>+#REF!+#REF!+#REF!</f>
        <v>#REF!</v>
      </c>
      <c r="L75" s="370" t="e">
        <f>+#REF!+#REF!+#REF!</f>
        <v>#REF!</v>
      </c>
      <c r="M75" s="370" t="e">
        <f>+#REF!+#REF!+#REF!</f>
        <v>#REF!</v>
      </c>
      <c r="N75" s="197"/>
      <c r="O75" s="385" t="s">
        <v>123</v>
      </c>
      <c r="P75" s="372"/>
      <c r="Q75" s="206"/>
      <c r="R75" s="216"/>
      <c r="S75" s="216"/>
      <c r="T75" s="216"/>
      <c r="U75" s="216"/>
      <c r="V75" s="216"/>
      <c r="W75" s="216"/>
      <c r="X75" s="217"/>
      <c r="Y75" s="216"/>
      <c r="Z75" s="216"/>
    </row>
    <row r="76" spans="1:26" ht="15.75">
      <c r="A76" s="364">
        <v>240</v>
      </c>
      <c r="B76" s="247" t="s">
        <v>124</v>
      </c>
      <c r="C76" s="248" t="s">
        <v>125</v>
      </c>
      <c r="D76" s="247"/>
      <c r="E76" s="298">
        <f>[1]OTCHET!E461</f>
        <v>0</v>
      </c>
      <c r="F76" s="298">
        <f t="shared" si="1"/>
        <v>0</v>
      </c>
      <c r="G76" s="299">
        <f>[1]OTCHET!G461</f>
        <v>0</v>
      </c>
      <c r="H76" s="300">
        <f>[1]OTCHET!H461</f>
        <v>0</v>
      </c>
      <c r="I76" s="300">
        <f>[1]OTCHET!I461</f>
        <v>0</v>
      </c>
      <c r="J76" s="301">
        <f>[1]OTCHET!J461</f>
        <v>0</v>
      </c>
      <c r="K76" s="370" t="e">
        <f>#REF!</f>
        <v>#REF!</v>
      </c>
      <c r="L76" s="370" t="e">
        <f>#REF!</f>
        <v>#REF!</v>
      </c>
      <c r="M76" s="370" t="e">
        <f>#REF!</f>
        <v>#REF!</v>
      </c>
      <c r="N76" s="197"/>
      <c r="O76" s="302" t="s">
        <v>125</v>
      </c>
      <c r="P76" s="372"/>
      <c r="Q76" s="206"/>
      <c r="R76" s="216"/>
      <c r="S76" s="216"/>
      <c r="T76" s="216"/>
      <c r="U76" s="216"/>
      <c r="V76" s="216"/>
      <c r="W76" s="216"/>
      <c r="X76" s="217"/>
      <c r="Y76" s="216"/>
      <c r="Z76" s="216"/>
    </row>
    <row r="77" spans="1:26" ht="15.75">
      <c r="A77" s="364">
        <v>245</v>
      </c>
      <c r="B77" s="253" t="s">
        <v>126</v>
      </c>
      <c r="C77" s="120" t="s">
        <v>127</v>
      </c>
      <c r="D77" s="253"/>
      <c r="E77" s="308">
        <f>SUM(E78:E83)</f>
        <v>0</v>
      </c>
      <c r="F77" s="308">
        <f>SUM(F78:F83)</f>
        <v>0</v>
      </c>
      <c r="G77" s="309">
        <f t="shared" ref="G77:M77" si="10">SUM(G78:G83)</f>
        <v>0</v>
      </c>
      <c r="H77" s="310">
        <f>SUM(H78:H83)</f>
        <v>0</v>
      </c>
      <c r="I77" s="310">
        <f>SUM(I78:I83)</f>
        <v>0</v>
      </c>
      <c r="J77" s="311">
        <f>SUM(J78:J83)</f>
        <v>0</v>
      </c>
      <c r="K77" s="386">
        <f t="shared" si="10"/>
        <v>0</v>
      </c>
      <c r="L77" s="386">
        <f t="shared" si="10"/>
        <v>0</v>
      </c>
      <c r="M77" s="386">
        <f t="shared" si="10"/>
        <v>0</v>
      </c>
      <c r="N77" s="197"/>
      <c r="O77" s="312" t="s">
        <v>127</v>
      </c>
      <c r="P77" s="372"/>
      <c r="Q77" s="206"/>
      <c r="R77" s="216"/>
      <c r="S77" s="216"/>
      <c r="T77" s="216"/>
      <c r="U77" s="216"/>
      <c r="V77" s="216"/>
      <c r="W77" s="216"/>
      <c r="X77" s="217"/>
      <c r="Y77" s="216"/>
      <c r="Z77" s="216"/>
    </row>
    <row r="78" spans="1:26" ht="15.75">
      <c r="A78" s="364">
        <v>250</v>
      </c>
      <c r="B78" s="365" t="s">
        <v>128</v>
      </c>
      <c r="C78" s="365" t="s">
        <v>129</v>
      </c>
      <c r="D78" s="365"/>
      <c r="E78" s="366">
        <f>+[1]OTCHET!E466+[1]OTCHET!E469</f>
        <v>0</v>
      </c>
      <c r="F78" s="366">
        <f t="shared" si="1"/>
        <v>0</v>
      </c>
      <c r="G78" s="367">
        <f>+[1]OTCHET!G466+[1]OTCHET!G469</f>
        <v>0</v>
      </c>
      <c r="H78" s="368">
        <f>+[1]OTCHET!H466+[1]OTCHET!H469</f>
        <v>0</v>
      </c>
      <c r="I78" s="368">
        <f>+[1]OTCHET!I466+[1]OTCHET!I469</f>
        <v>0</v>
      </c>
      <c r="J78" s="369">
        <f>+[1]OTCHET!J466+[1]OTCHET!J469</f>
        <v>0</v>
      </c>
      <c r="K78" s="386"/>
      <c r="L78" s="386"/>
      <c r="M78" s="386"/>
      <c r="N78" s="197"/>
      <c r="O78" s="371" t="s">
        <v>129</v>
      </c>
      <c r="P78" s="372"/>
      <c r="Q78" s="206"/>
      <c r="R78" s="216"/>
      <c r="S78" s="216"/>
      <c r="T78" s="216"/>
      <c r="U78" s="216"/>
      <c r="V78" s="216"/>
      <c r="W78" s="216"/>
      <c r="X78" s="217"/>
      <c r="Y78" s="216"/>
      <c r="Z78" s="216"/>
    </row>
    <row r="79" spans="1:26" ht="15.75">
      <c r="A79" s="364">
        <v>260</v>
      </c>
      <c r="B79" s="373" t="s">
        <v>130</v>
      </c>
      <c r="C79" s="373" t="s">
        <v>131</v>
      </c>
      <c r="D79" s="373"/>
      <c r="E79" s="374">
        <f>+[1]OTCHET!E467+[1]OTCHET!E470</f>
        <v>0</v>
      </c>
      <c r="F79" s="374">
        <f t="shared" si="1"/>
        <v>0</v>
      </c>
      <c r="G79" s="375">
        <f>+[1]OTCHET!G467+[1]OTCHET!G470</f>
        <v>0</v>
      </c>
      <c r="H79" s="376">
        <f>+[1]OTCHET!H467+[1]OTCHET!H470</f>
        <v>0</v>
      </c>
      <c r="I79" s="376">
        <f>+[1]OTCHET!I467+[1]OTCHET!I470</f>
        <v>0</v>
      </c>
      <c r="J79" s="377">
        <f>+[1]OTCHET!J467+[1]OTCHET!J470</f>
        <v>0</v>
      </c>
      <c r="K79" s="386"/>
      <c r="L79" s="386"/>
      <c r="M79" s="386"/>
      <c r="N79" s="197"/>
      <c r="O79" s="378" t="s">
        <v>131</v>
      </c>
      <c r="P79" s="372"/>
      <c r="Q79" s="206"/>
      <c r="R79" s="216"/>
      <c r="S79" s="216"/>
      <c r="T79" s="216"/>
      <c r="U79" s="216"/>
      <c r="V79" s="216"/>
      <c r="W79" s="216"/>
      <c r="X79" s="217"/>
      <c r="Y79" s="216"/>
      <c r="Z79" s="216"/>
    </row>
    <row r="80" spans="1:26" ht="15.75">
      <c r="A80" s="364">
        <v>265</v>
      </c>
      <c r="B80" s="373" t="s">
        <v>132</v>
      </c>
      <c r="C80" s="373" t="s">
        <v>133</v>
      </c>
      <c r="D80" s="373"/>
      <c r="E80" s="374">
        <f>[1]OTCHET!E471</f>
        <v>0</v>
      </c>
      <c r="F80" s="374">
        <f t="shared" si="1"/>
        <v>0</v>
      </c>
      <c r="G80" s="375">
        <f>[1]OTCHET!G471</f>
        <v>0</v>
      </c>
      <c r="H80" s="376">
        <f>[1]OTCHET!H471</f>
        <v>0</v>
      </c>
      <c r="I80" s="376">
        <f>[1]OTCHET!I471</f>
        <v>0</v>
      </c>
      <c r="J80" s="377">
        <f>[1]OTCHET!J471</f>
        <v>0</v>
      </c>
      <c r="K80" s="386"/>
      <c r="L80" s="386"/>
      <c r="M80" s="386"/>
      <c r="N80" s="197"/>
      <c r="O80" s="378" t="s">
        <v>133</v>
      </c>
      <c r="P80" s="372"/>
      <c r="Q80" s="206"/>
      <c r="R80" s="216"/>
      <c r="S80" s="216"/>
      <c r="T80" s="216"/>
      <c r="U80" s="216"/>
      <c r="V80" s="216"/>
      <c r="W80" s="216"/>
      <c r="X80" s="217"/>
      <c r="Y80" s="216"/>
      <c r="Z80" s="216"/>
    </row>
    <row r="81" spans="1:26" ht="15.75" hidden="1" customHeight="1">
      <c r="A81" s="364"/>
      <c r="B81" s="373"/>
      <c r="C81" s="373"/>
      <c r="D81" s="373"/>
      <c r="E81" s="374"/>
      <c r="F81" s="374">
        <f t="shared" si="1"/>
        <v>0</v>
      </c>
      <c r="G81" s="375"/>
      <c r="H81" s="376"/>
      <c r="I81" s="376"/>
      <c r="J81" s="377"/>
      <c r="K81" s="386"/>
      <c r="L81" s="386"/>
      <c r="M81" s="386"/>
      <c r="N81" s="197"/>
      <c r="O81" s="378"/>
      <c r="P81" s="372"/>
      <c r="Q81" s="206"/>
      <c r="R81" s="216"/>
      <c r="S81" s="216"/>
      <c r="T81" s="216"/>
      <c r="U81" s="216"/>
      <c r="V81" s="216"/>
      <c r="W81" s="216"/>
      <c r="X81" s="217"/>
      <c r="Y81" s="216"/>
      <c r="Z81" s="216"/>
    </row>
    <row r="82" spans="1:26" ht="15.75">
      <c r="A82" s="364">
        <v>270</v>
      </c>
      <c r="B82" s="373" t="s">
        <v>134</v>
      </c>
      <c r="C82" s="373" t="s">
        <v>135</v>
      </c>
      <c r="D82" s="373"/>
      <c r="E82" s="374">
        <f>+[1]OTCHET!E479</f>
        <v>0</v>
      </c>
      <c r="F82" s="374">
        <f t="shared" si="1"/>
        <v>0</v>
      </c>
      <c r="G82" s="375">
        <f>+[1]OTCHET!G479</f>
        <v>0</v>
      </c>
      <c r="H82" s="376">
        <f>+[1]OTCHET!H479</f>
        <v>0</v>
      </c>
      <c r="I82" s="376">
        <f>+[1]OTCHET!I479</f>
        <v>0</v>
      </c>
      <c r="J82" s="377">
        <f>+[1]OTCHET!J479</f>
        <v>0</v>
      </c>
      <c r="K82" s="386"/>
      <c r="L82" s="386"/>
      <c r="M82" s="386"/>
      <c r="N82" s="197"/>
      <c r="O82" s="378" t="s">
        <v>135</v>
      </c>
      <c r="P82" s="372"/>
      <c r="Q82" s="206"/>
      <c r="R82" s="216"/>
      <c r="S82" s="216"/>
      <c r="T82" s="216"/>
      <c r="U82" s="216"/>
      <c r="V82" s="216"/>
      <c r="W82" s="216"/>
      <c r="X82" s="217"/>
      <c r="Y82" s="216"/>
      <c r="Z82" s="216"/>
    </row>
    <row r="83" spans="1:26" ht="15.75">
      <c r="A83" s="364">
        <v>275</v>
      </c>
      <c r="B83" s="387" t="s">
        <v>136</v>
      </c>
      <c r="C83" s="387" t="s">
        <v>137</v>
      </c>
      <c r="D83" s="387"/>
      <c r="E83" s="381">
        <f>+[1]OTCHET!E480</f>
        <v>0</v>
      </c>
      <c r="F83" s="381">
        <f t="shared" si="1"/>
        <v>0</v>
      </c>
      <c r="G83" s="382">
        <f>+[1]OTCHET!G480</f>
        <v>0</v>
      </c>
      <c r="H83" s="383">
        <f>+[1]OTCHET!H480</f>
        <v>0</v>
      </c>
      <c r="I83" s="383">
        <f>+[1]OTCHET!I480</f>
        <v>0</v>
      </c>
      <c r="J83" s="384">
        <f>+[1]OTCHET!J480</f>
        <v>0</v>
      </c>
      <c r="K83" s="386"/>
      <c r="L83" s="386"/>
      <c r="M83" s="386"/>
      <c r="N83" s="197"/>
      <c r="O83" s="385" t="s">
        <v>137</v>
      </c>
      <c r="P83" s="372"/>
      <c r="Q83" s="206"/>
      <c r="R83" s="216"/>
      <c r="S83" s="216"/>
      <c r="T83" s="216"/>
      <c r="U83" s="216"/>
      <c r="V83" s="216"/>
      <c r="W83" s="216"/>
      <c r="X83" s="217"/>
      <c r="Y83" s="216"/>
      <c r="Z83" s="216"/>
    </row>
    <row r="84" spans="1:26" ht="15.75">
      <c r="A84" s="364">
        <v>280</v>
      </c>
      <c r="B84" s="247" t="s">
        <v>138</v>
      </c>
      <c r="C84" s="248" t="s">
        <v>139</v>
      </c>
      <c r="D84" s="247"/>
      <c r="E84" s="298">
        <f>[1]OTCHET!E535</f>
        <v>0</v>
      </c>
      <c r="F84" s="298">
        <f t="shared" si="1"/>
        <v>0</v>
      </c>
      <c r="G84" s="299">
        <f>[1]OTCHET!G535</f>
        <v>0</v>
      </c>
      <c r="H84" s="300">
        <f>[1]OTCHET!H535</f>
        <v>0</v>
      </c>
      <c r="I84" s="300">
        <f>[1]OTCHET!I535</f>
        <v>0</v>
      </c>
      <c r="J84" s="301">
        <f>[1]OTCHET!J535</f>
        <v>0</v>
      </c>
      <c r="K84" s="386"/>
      <c r="L84" s="386"/>
      <c r="M84" s="386"/>
      <c r="N84" s="197"/>
      <c r="O84" s="302" t="s">
        <v>139</v>
      </c>
      <c r="P84" s="372"/>
      <c r="Q84" s="206"/>
      <c r="R84" s="216"/>
      <c r="S84" s="216"/>
      <c r="T84" s="216"/>
      <c r="U84" s="216"/>
      <c r="V84" s="216"/>
      <c r="W84" s="216"/>
      <c r="X84" s="217"/>
      <c r="Y84" s="216"/>
      <c r="Z84" s="216"/>
    </row>
    <row r="85" spans="1:26" ht="15.75">
      <c r="A85" s="364">
        <v>285</v>
      </c>
      <c r="B85" s="262" t="s">
        <v>140</v>
      </c>
      <c r="C85" s="261" t="s">
        <v>141</v>
      </c>
      <c r="D85" s="262"/>
      <c r="E85" s="303">
        <f>[1]OTCHET!E536</f>
        <v>0</v>
      </c>
      <c r="F85" s="303">
        <f t="shared" si="1"/>
        <v>0</v>
      </c>
      <c r="G85" s="304">
        <f>[1]OTCHET!G536</f>
        <v>0</v>
      </c>
      <c r="H85" s="305">
        <f>[1]OTCHET!H536</f>
        <v>0</v>
      </c>
      <c r="I85" s="305">
        <f>[1]OTCHET!I536</f>
        <v>0</v>
      </c>
      <c r="J85" s="306">
        <f>[1]OTCHET!J536</f>
        <v>0</v>
      </c>
      <c r="K85" s="386"/>
      <c r="L85" s="386"/>
      <c r="M85" s="386"/>
      <c r="N85" s="197"/>
      <c r="O85" s="307" t="s">
        <v>141</v>
      </c>
      <c r="P85" s="372"/>
      <c r="Q85" s="206"/>
      <c r="R85" s="216"/>
      <c r="S85" s="216"/>
      <c r="T85" s="216"/>
      <c r="U85" s="216"/>
      <c r="V85" s="216"/>
      <c r="W85" s="216"/>
      <c r="X85" s="217"/>
      <c r="Y85" s="216"/>
      <c r="Z85" s="216"/>
    </row>
    <row r="86" spans="1:26" ht="15.75">
      <c r="A86" s="364">
        <v>290</v>
      </c>
      <c r="B86" s="253" t="s">
        <v>142</v>
      </c>
      <c r="C86" s="120" t="s">
        <v>143</v>
      </c>
      <c r="D86" s="253"/>
      <c r="E86" s="308">
        <f>+E87+E88</f>
        <v>0</v>
      </c>
      <c r="F86" s="308">
        <f>+F87+F88</f>
        <v>26262548</v>
      </c>
      <c r="G86" s="309">
        <f t="shared" ref="G86:M86" si="11">+G87+G88</f>
        <v>26262548</v>
      </c>
      <c r="H86" s="310">
        <f>+H87+H88</f>
        <v>0</v>
      </c>
      <c r="I86" s="310">
        <f>+I87+I88</f>
        <v>0</v>
      </c>
      <c r="J86" s="311">
        <f>+J87+J88</f>
        <v>0</v>
      </c>
      <c r="K86" s="386">
        <f t="shared" si="11"/>
        <v>0</v>
      </c>
      <c r="L86" s="386">
        <f t="shared" si="11"/>
        <v>0</v>
      </c>
      <c r="M86" s="386">
        <f t="shared" si="11"/>
        <v>0</v>
      </c>
      <c r="N86" s="197"/>
      <c r="O86" s="312" t="s">
        <v>143</v>
      </c>
      <c r="P86" s="372"/>
      <c r="Q86" s="206"/>
      <c r="R86" s="216"/>
      <c r="S86" s="216"/>
      <c r="T86" s="216"/>
      <c r="U86" s="216"/>
      <c r="V86" s="216"/>
      <c r="W86" s="216"/>
      <c r="X86" s="217"/>
      <c r="Y86" s="216"/>
      <c r="Z86" s="216"/>
    </row>
    <row r="87" spans="1:26" ht="15.75">
      <c r="A87" s="364">
        <v>295</v>
      </c>
      <c r="B87" s="365" t="s">
        <v>144</v>
      </c>
      <c r="C87" s="365" t="s">
        <v>145</v>
      </c>
      <c r="D87" s="388"/>
      <c r="E87" s="366">
        <f>+[1]OTCHET!E503+[1]OTCHET!E512+[1]OTCHET!E516+[1]OTCHET!E543</f>
        <v>0</v>
      </c>
      <c r="F87" s="366">
        <f t="shared" si="1"/>
        <v>0</v>
      </c>
      <c r="G87" s="367">
        <f>+[1]OTCHET!G503+[1]OTCHET!G512+[1]OTCHET!G516+[1]OTCHET!G543</f>
        <v>0</v>
      </c>
      <c r="H87" s="368">
        <f>+[1]OTCHET!H503+[1]OTCHET!H512+[1]OTCHET!H516+[1]OTCHET!H543</f>
        <v>0</v>
      </c>
      <c r="I87" s="368">
        <f>+[1]OTCHET!I503+[1]OTCHET!I512+[1]OTCHET!I516+[1]OTCHET!I543</f>
        <v>0</v>
      </c>
      <c r="J87" s="369">
        <f>+[1]OTCHET!J503+[1]OTCHET!J512+[1]OTCHET!J516+[1]OTCHET!J543</f>
        <v>0</v>
      </c>
      <c r="K87" s="386"/>
      <c r="L87" s="386"/>
      <c r="M87" s="386"/>
      <c r="N87" s="197"/>
      <c r="O87" s="371" t="s">
        <v>145</v>
      </c>
      <c r="P87" s="372"/>
      <c r="Q87" s="206"/>
      <c r="R87" s="216"/>
      <c r="S87" s="216"/>
      <c r="T87" s="216"/>
      <c r="U87" s="216"/>
      <c r="V87" s="216"/>
      <c r="W87" s="216"/>
      <c r="X87" s="217"/>
      <c r="Y87" s="216"/>
      <c r="Z87" s="216"/>
    </row>
    <row r="88" spans="1:26" ht="15.75">
      <c r="A88" s="364">
        <v>300</v>
      </c>
      <c r="B88" s="387" t="s">
        <v>146</v>
      </c>
      <c r="C88" s="387" t="s">
        <v>147</v>
      </c>
      <c r="D88" s="389"/>
      <c r="E88" s="381">
        <f>+[1]OTCHET!E521+[1]OTCHET!E524+[1]OTCHET!E544</f>
        <v>0</v>
      </c>
      <c r="F88" s="381">
        <f t="shared" si="1"/>
        <v>26262548</v>
      </c>
      <c r="G88" s="382">
        <f>+[1]OTCHET!G521+[1]OTCHET!G524+[1]OTCHET!G544</f>
        <v>26262548</v>
      </c>
      <c r="H88" s="383">
        <f>+[1]OTCHET!H521+[1]OTCHET!H524+[1]OTCHET!H544</f>
        <v>0</v>
      </c>
      <c r="I88" s="383">
        <f>+[1]OTCHET!I521+[1]OTCHET!I524+[1]OTCHET!I544</f>
        <v>0</v>
      </c>
      <c r="J88" s="384">
        <f>+[1]OTCHET!J521+[1]OTCHET!J524+[1]OTCHET!J544</f>
        <v>0</v>
      </c>
      <c r="K88" s="386"/>
      <c r="L88" s="386"/>
      <c r="M88" s="386"/>
      <c r="N88" s="197"/>
      <c r="O88" s="385" t="s">
        <v>147</v>
      </c>
      <c r="P88" s="372"/>
      <c r="Q88" s="206"/>
      <c r="R88" s="216"/>
      <c r="S88" s="216"/>
      <c r="T88" s="216"/>
      <c r="U88" s="216"/>
      <c r="V88" s="216"/>
      <c r="W88" s="216"/>
      <c r="X88" s="217"/>
      <c r="Y88" s="216"/>
      <c r="Z88" s="216"/>
    </row>
    <row r="89" spans="1:26" ht="15.75">
      <c r="A89" s="364">
        <v>310</v>
      </c>
      <c r="B89" s="247" t="s">
        <v>148</v>
      </c>
      <c r="C89" s="248" t="s">
        <v>149</v>
      </c>
      <c r="D89" s="390"/>
      <c r="E89" s="298">
        <f>[1]OTCHET!E531</f>
        <v>0</v>
      </c>
      <c r="F89" s="298">
        <f t="shared" ref="F89:F96" si="12">+G89+H89+I89+J89</f>
        <v>0</v>
      </c>
      <c r="G89" s="299">
        <f>[1]OTCHET!G531</f>
        <v>0</v>
      </c>
      <c r="H89" s="300">
        <f>[1]OTCHET!H531</f>
        <v>0</v>
      </c>
      <c r="I89" s="300">
        <f>[1]OTCHET!I531</f>
        <v>0</v>
      </c>
      <c r="J89" s="301">
        <f>[1]OTCHET!J531</f>
        <v>0</v>
      </c>
      <c r="K89" s="386"/>
      <c r="L89" s="386"/>
      <c r="M89" s="386"/>
      <c r="N89" s="197"/>
      <c r="O89" s="302" t="s">
        <v>149</v>
      </c>
      <c r="P89" s="372"/>
      <c r="Q89" s="206"/>
      <c r="R89" s="216"/>
      <c r="S89" s="216"/>
      <c r="T89" s="216"/>
      <c r="U89" s="216"/>
      <c r="V89" s="216"/>
      <c r="W89" s="216"/>
      <c r="X89" s="217"/>
      <c r="Y89" s="216"/>
      <c r="Z89" s="216"/>
    </row>
    <row r="90" spans="1:26" ht="15.75">
      <c r="A90" s="364">
        <v>320</v>
      </c>
      <c r="B90" s="262" t="s">
        <v>150</v>
      </c>
      <c r="C90" s="261" t="s">
        <v>151</v>
      </c>
      <c r="D90" s="262"/>
      <c r="E90" s="303">
        <f>+[1]OTCHET!E567+[1]OTCHET!E568+[1]OTCHET!E569+[1]OTCHET!E570+[1]OTCHET!E571+[1]OTCHET!E572</f>
        <v>0</v>
      </c>
      <c r="F90" s="303">
        <f t="shared" si="12"/>
        <v>168816</v>
      </c>
      <c r="G90" s="304">
        <f>+[1]OTCHET!G567+[1]OTCHET!G568+[1]OTCHET!G569+[1]OTCHET!G570+[1]OTCHET!G571+[1]OTCHET!G572</f>
        <v>168816</v>
      </c>
      <c r="H90" s="305">
        <f>+[1]OTCHET!H567+[1]OTCHET!H568+[1]OTCHET!H569+[1]OTCHET!H570+[1]OTCHET!H571+[1]OTCHET!H572</f>
        <v>0</v>
      </c>
      <c r="I90" s="305">
        <f>+[1]OTCHET!I567+[1]OTCHET!I568+[1]OTCHET!I569+[1]OTCHET!I570+[1]OTCHET!I571+[1]OTCHET!I572</f>
        <v>0</v>
      </c>
      <c r="J90" s="306">
        <f>+[1]OTCHET!J567+[1]OTCHET!J568+[1]OTCHET!J569+[1]OTCHET!J570+[1]OTCHET!J571+[1]OTCHET!J572</f>
        <v>0</v>
      </c>
      <c r="K90" s="386"/>
      <c r="L90" s="386"/>
      <c r="M90" s="386"/>
      <c r="N90" s="197"/>
      <c r="O90" s="307" t="s">
        <v>151</v>
      </c>
      <c r="P90" s="372"/>
      <c r="Q90" s="206"/>
      <c r="R90" s="216"/>
      <c r="S90" s="216"/>
      <c r="T90" s="216"/>
      <c r="U90" s="216"/>
      <c r="V90" s="216"/>
      <c r="W90" s="216"/>
      <c r="X90" s="217"/>
      <c r="Y90" s="216"/>
      <c r="Z90" s="216"/>
    </row>
    <row r="91" spans="1:26" ht="15.75">
      <c r="A91" s="364">
        <v>330</v>
      </c>
      <c r="B91" s="391" t="s">
        <v>152</v>
      </c>
      <c r="C91" s="391" t="s">
        <v>153</v>
      </c>
      <c r="D91" s="391"/>
      <c r="E91" s="169">
        <f>+[1]OTCHET!E573+[1]OTCHET!E574+[1]OTCHET!E575+[1]OTCHET!E576+[1]OTCHET!E577+[1]OTCHET!E578+[1]OTCHET!E579</f>
        <v>0</v>
      </c>
      <c r="F91" s="169">
        <f t="shared" si="12"/>
        <v>-210625</v>
      </c>
      <c r="G91" s="170">
        <f>+[1]OTCHET!G573+[1]OTCHET!G574+[1]OTCHET!G575+[1]OTCHET!G576+[1]OTCHET!G577+[1]OTCHET!G578+[1]OTCHET!G579</f>
        <v>-210625</v>
      </c>
      <c r="H91" s="171">
        <f>+[1]OTCHET!H573+[1]OTCHET!H574+[1]OTCHET!H575+[1]OTCHET!H576+[1]OTCHET!H577+[1]OTCHET!H578+[1]OTCHET!H579</f>
        <v>0</v>
      </c>
      <c r="I91" s="171">
        <f>+[1]OTCHET!I573+[1]OTCHET!I574+[1]OTCHET!I575+[1]OTCHET!I576+[1]OTCHET!I577+[1]OTCHET!I578+[1]OTCHET!I579</f>
        <v>0</v>
      </c>
      <c r="J91" s="172">
        <f>+[1]OTCHET!J573+[1]OTCHET!J574+[1]OTCHET!J575+[1]OTCHET!J576+[1]OTCHET!J577+[1]OTCHET!J578+[1]OTCHET!J579</f>
        <v>0</v>
      </c>
      <c r="K91" s="392"/>
      <c r="L91" s="392"/>
      <c r="M91" s="392"/>
      <c r="N91" s="197"/>
      <c r="O91" s="173" t="s">
        <v>153</v>
      </c>
      <c r="P91" s="372"/>
      <c r="Q91" s="206"/>
      <c r="R91" s="216"/>
      <c r="S91" s="216"/>
      <c r="T91" s="216"/>
      <c r="U91" s="216"/>
      <c r="V91" s="216"/>
      <c r="W91" s="216"/>
      <c r="X91" s="217"/>
      <c r="Y91" s="216"/>
      <c r="Z91" s="216"/>
    </row>
    <row r="92" spans="1:26" ht="15.75">
      <c r="A92" s="364">
        <v>335</v>
      </c>
      <c r="B92" s="261" t="s">
        <v>154</v>
      </c>
      <c r="C92" s="261" t="s">
        <v>155</v>
      </c>
      <c r="D92" s="391"/>
      <c r="E92" s="169">
        <f>+[1]OTCHET!E580</f>
        <v>0</v>
      </c>
      <c r="F92" s="169">
        <f t="shared" si="12"/>
        <v>0</v>
      </c>
      <c r="G92" s="170">
        <f>+[1]OTCHET!G580</f>
        <v>0</v>
      </c>
      <c r="H92" s="171">
        <f>+[1]OTCHET!H580</f>
        <v>0</v>
      </c>
      <c r="I92" s="171">
        <f>+[1]OTCHET!I580</f>
        <v>0</v>
      </c>
      <c r="J92" s="172">
        <f>+[1]OTCHET!J580</f>
        <v>0</v>
      </c>
      <c r="K92" s="392"/>
      <c r="L92" s="392"/>
      <c r="M92" s="392"/>
      <c r="N92" s="197"/>
      <c r="O92" s="173" t="s">
        <v>155</v>
      </c>
      <c r="P92" s="372"/>
      <c r="Q92" s="206"/>
      <c r="R92" s="216"/>
      <c r="S92" s="216"/>
      <c r="T92" s="216"/>
      <c r="U92" s="216"/>
      <c r="V92" s="216"/>
      <c r="W92" s="216"/>
      <c r="X92" s="217"/>
      <c r="Y92" s="216"/>
      <c r="Z92" s="216"/>
    </row>
    <row r="93" spans="1:26" ht="15.75">
      <c r="A93" s="364">
        <v>340</v>
      </c>
      <c r="B93" s="261" t="s">
        <v>156</v>
      </c>
      <c r="C93" s="261" t="s">
        <v>157</v>
      </c>
      <c r="D93" s="261"/>
      <c r="E93" s="169">
        <f>+[1]OTCHET!E587+[1]OTCHET!E588</f>
        <v>0</v>
      </c>
      <c r="F93" s="169">
        <f t="shared" si="12"/>
        <v>181312081</v>
      </c>
      <c r="G93" s="170">
        <f>+[1]OTCHET!G587+[1]OTCHET!G588</f>
        <v>181312081</v>
      </c>
      <c r="H93" s="171">
        <f>+[1]OTCHET!H587+[1]OTCHET!H588</f>
        <v>0</v>
      </c>
      <c r="I93" s="171">
        <f>+[1]OTCHET!I587+[1]OTCHET!I588</f>
        <v>0</v>
      </c>
      <c r="J93" s="172">
        <f>+[1]OTCHET!J587+[1]OTCHET!J588</f>
        <v>0</v>
      </c>
      <c r="K93" s="392"/>
      <c r="L93" s="392"/>
      <c r="M93" s="392"/>
      <c r="N93" s="197"/>
      <c r="O93" s="173" t="s">
        <v>157</v>
      </c>
      <c r="P93" s="372"/>
      <c r="Q93" s="206"/>
      <c r="R93" s="216"/>
      <c r="S93" s="216"/>
      <c r="T93" s="216"/>
      <c r="U93" s="216"/>
      <c r="V93" s="216"/>
      <c r="W93" s="216"/>
      <c r="X93" s="217"/>
      <c r="Y93" s="216"/>
      <c r="Z93" s="216"/>
    </row>
    <row r="94" spans="1:26" ht="15.75">
      <c r="A94" s="364">
        <v>345</v>
      </c>
      <c r="B94" s="261" t="s">
        <v>158</v>
      </c>
      <c r="C94" s="391" t="s">
        <v>159</v>
      </c>
      <c r="D94" s="261"/>
      <c r="E94" s="169">
        <f>+[1]OTCHET!E589+[1]OTCHET!E590</f>
        <v>0</v>
      </c>
      <c r="F94" s="169">
        <f t="shared" si="12"/>
        <v>-207532820</v>
      </c>
      <c r="G94" s="170">
        <f>+[1]OTCHET!G589+[1]OTCHET!G590</f>
        <v>-207532820</v>
      </c>
      <c r="H94" s="171">
        <f>+[1]OTCHET!H589+[1]OTCHET!H590</f>
        <v>0</v>
      </c>
      <c r="I94" s="171">
        <f>+[1]OTCHET!I589+[1]OTCHET!I590</f>
        <v>0</v>
      </c>
      <c r="J94" s="172">
        <f>+[1]OTCHET!J589+[1]OTCHET!J590</f>
        <v>0</v>
      </c>
      <c r="K94" s="392"/>
      <c r="L94" s="392"/>
      <c r="M94" s="392"/>
      <c r="N94" s="197"/>
      <c r="O94" s="173" t="s">
        <v>159</v>
      </c>
      <c r="P94" s="372"/>
      <c r="Q94" s="206"/>
      <c r="R94" s="216"/>
      <c r="S94" s="216"/>
      <c r="T94" s="216"/>
      <c r="U94" s="216"/>
      <c r="V94" s="216"/>
      <c r="W94" s="216"/>
      <c r="X94" s="217"/>
      <c r="Y94" s="216"/>
      <c r="Z94" s="216"/>
    </row>
    <row r="95" spans="1:26" ht="15.75">
      <c r="A95" s="364">
        <v>350</v>
      </c>
      <c r="B95" s="120" t="s">
        <v>160</v>
      </c>
      <c r="C95" s="120" t="s">
        <v>161</v>
      </c>
      <c r="D95" s="120"/>
      <c r="E95" s="121">
        <f>[1]OTCHET!E591</f>
        <v>0</v>
      </c>
      <c r="F95" s="121">
        <f t="shared" si="12"/>
        <v>0</v>
      </c>
      <c r="G95" s="122">
        <f>[1]OTCHET!G591</f>
        <v>0</v>
      </c>
      <c r="H95" s="123">
        <f>[1]OTCHET!H591</f>
        <v>0</v>
      </c>
      <c r="I95" s="123">
        <f>[1]OTCHET!I591</f>
        <v>0</v>
      </c>
      <c r="J95" s="124">
        <f>[1]OTCHET!J591</f>
        <v>0</v>
      </c>
      <c r="K95" s="392"/>
      <c r="L95" s="392"/>
      <c r="M95" s="392"/>
      <c r="N95" s="197"/>
      <c r="O95" s="126" t="s">
        <v>161</v>
      </c>
      <c r="P95" s="372"/>
      <c r="Q95" s="206"/>
      <c r="R95" s="216"/>
      <c r="S95" s="216"/>
      <c r="T95" s="216"/>
      <c r="U95" s="216"/>
      <c r="V95" s="216"/>
      <c r="W95" s="216"/>
      <c r="X95" s="217"/>
      <c r="Y95" s="216"/>
      <c r="Z95" s="216"/>
    </row>
    <row r="96" spans="1:26" ht="16.5" thickBot="1">
      <c r="A96" s="393">
        <v>355</v>
      </c>
      <c r="B96" s="394" t="s">
        <v>162</v>
      </c>
      <c r="C96" s="394" t="s">
        <v>163</v>
      </c>
      <c r="D96" s="394"/>
      <c r="E96" s="395">
        <f>+[1]OTCHET!E594</f>
        <v>0</v>
      </c>
      <c r="F96" s="395">
        <f t="shared" si="12"/>
        <v>0</v>
      </c>
      <c r="G96" s="396">
        <f>+[1]OTCHET!G594</f>
        <v>0</v>
      </c>
      <c r="H96" s="397">
        <f>+[1]OTCHET!H594</f>
        <v>0</v>
      </c>
      <c r="I96" s="397">
        <f>+[1]OTCHET!I594</f>
        <v>0</v>
      </c>
      <c r="J96" s="398">
        <f>+[1]OTCHET!J594</f>
        <v>0</v>
      </c>
      <c r="K96" s="399"/>
      <c r="L96" s="399"/>
      <c r="M96" s="399"/>
      <c r="N96" s="197"/>
      <c r="O96" s="400" t="s">
        <v>163</v>
      </c>
      <c r="P96" s="401"/>
      <c r="Q96" s="206"/>
      <c r="R96" s="216"/>
      <c r="S96" s="216"/>
      <c r="T96" s="216"/>
      <c r="U96" s="216"/>
      <c r="V96" s="216"/>
      <c r="W96" s="216"/>
      <c r="X96" s="217"/>
      <c r="Y96" s="216"/>
      <c r="Z96" s="216"/>
    </row>
    <row r="97" spans="2:26" ht="16.5" hidden="1" thickBot="1">
      <c r="B97" s="402" t="s">
        <v>164</v>
      </c>
      <c r="C97" s="402"/>
      <c r="D97" s="402"/>
      <c r="E97" s="403"/>
      <c r="F97" s="403"/>
      <c r="G97" s="403"/>
      <c r="H97" s="403"/>
      <c r="I97" s="403"/>
      <c r="J97" s="403"/>
      <c r="K97" s="107"/>
      <c r="L97" s="107"/>
      <c r="M97" s="107"/>
      <c r="N97" s="404"/>
      <c r="O97" s="402"/>
      <c r="P97" s="119"/>
      <c r="Q97" s="206"/>
      <c r="R97" s="216"/>
      <c r="S97" s="216"/>
      <c r="T97" s="216"/>
      <c r="U97" s="216"/>
      <c r="V97" s="216"/>
      <c r="W97" s="216"/>
      <c r="X97" s="217"/>
      <c r="Y97" s="216"/>
      <c r="Z97" s="216"/>
    </row>
    <row r="98" spans="2:26" ht="16.5" hidden="1" thickBot="1">
      <c r="B98" s="402" t="s">
        <v>165</v>
      </c>
      <c r="C98" s="402"/>
      <c r="D98" s="402"/>
      <c r="E98" s="403"/>
      <c r="F98" s="403"/>
      <c r="G98" s="403"/>
      <c r="H98" s="403"/>
      <c r="I98" s="403"/>
      <c r="J98" s="403"/>
      <c r="K98" s="107"/>
      <c r="L98" s="107"/>
      <c r="M98" s="107"/>
      <c r="N98" s="404"/>
      <c r="O98" s="402"/>
      <c r="P98" s="119"/>
      <c r="Q98" s="206"/>
      <c r="R98" s="216"/>
      <c r="S98" s="216"/>
      <c r="T98" s="216"/>
      <c r="U98" s="216"/>
      <c r="V98" s="216"/>
      <c r="W98" s="216"/>
      <c r="X98" s="217"/>
      <c r="Y98" s="216"/>
      <c r="Z98" s="216"/>
    </row>
    <row r="99" spans="2:26" ht="16.5" hidden="1" thickBot="1">
      <c r="B99" s="402" t="s">
        <v>166</v>
      </c>
      <c r="C99" s="402"/>
      <c r="D99" s="402"/>
      <c r="E99" s="403"/>
      <c r="F99" s="403"/>
      <c r="G99" s="403"/>
      <c r="H99" s="403"/>
      <c r="I99" s="403"/>
      <c r="J99" s="405"/>
      <c r="K99" s="406"/>
      <c r="L99" s="406"/>
      <c r="M99" s="406"/>
      <c r="N99" s="404"/>
      <c r="O99" s="402"/>
      <c r="P99" s="119"/>
      <c r="Q99" s="206"/>
      <c r="R99" s="216"/>
      <c r="S99" s="216"/>
      <c r="T99" s="216"/>
      <c r="U99" s="216"/>
      <c r="V99" s="216"/>
      <c r="W99" s="216"/>
      <c r="X99" s="217"/>
      <c r="Y99" s="216"/>
      <c r="Z99" s="216"/>
    </row>
    <row r="100" spans="2:26" ht="16.5" hidden="1" thickBot="1">
      <c r="B100" s="407" t="s">
        <v>167</v>
      </c>
      <c r="C100" s="408"/>
      <c r="D100" s="408"/>
      <c r="E100" s="403"/>
      <c r="F100" s="403"/>
      <c r="G100" s="403"/>
      <c r="H100" s="403"/>
      <c r="I100" s="403"/>
      <c r="J100" s="405"/>
      <c r="K100" s="406"/>
      <c r="L100" s="406"/>
      <c r="M100" s="406"/>
      <c r="N100" s="404"/>
      <c r="O100" s="408"/>
      <c r="P100" s="119"/>
      <c r="Q100" s="206"/>
      <c r="R100" s="216"/>
      <c r="S100" s="216"/>
      <c r="T100" s="216"/>
      <c r="U100" s="216"/>
      <c r="V100" s="216"/>
      <c r="W100" s="216"/>
      <c r="X100" s="217"/>
      <c r="Y100" s="216"/>
      <c r="Z100" s="216"/>
    </row>
    <row r="101" spans="2:26" ht="16.5" hidden="1" thickBot="1">
      <c r="B101" s="407"/>
      <c r="C101" s="407"/>
      <c r="D101" s="407"/>
      <c r="E101" s="409"/>
      <c r="F101" s="409"/>
      <c r="G101" s="409"/>
      <c r="H101" s="409"/>
      <c r="I101" s="409"/>
      <c r="J101" s="409"/>
      <c r="K101" s="278"/>
      <c r="L101" s="278"/>
      <c r="M101" s="278"/>
      <c r="N101" s="224"/>
      <c r="O101" s="407"/>
      <c r="P101" s="119"/>
      <c r="Q101" s="206"/>
      <c r="R101" s="216"/>
      <c r="S101" s="216"/>
      <c r="T101" s="216"/>
      <c r="U101" s="216"/>
      <c r="V101" s="216"/>
      <c r="W101" s="216"/>
      <c r="X101" s="217"/>
      <c r="Y101" s="216"/>
      <c r="Z101" s="216"/>
    </row>
    <row r="102" spans="2:26" ht="16.5" hidden="1" thickBot="1">
      <c r="B102" s="408" t="s">
        <v>168</v>
      </c>
      <c r="C102" s="408"/>
      <c r="D102" s="408"/>
      <c r="E102" s="409"/>
      <c r="F102" s="409"/>
      <c r="G102" s="409"/>
      <c r="H102" s="409"/>
      <c r="I102" s="409"/>
      <c r="J102" s="409"/>
      <c r="K102" s="189"/>
      <c r="L102" s="189"/>
      <c r="M102" s="189"/>
      <c r="N102" s="224"/>
      <c r="O102" s="408"/>
      <c r="P102" s="119"/>
      <c r="Q102" s="206"/>
      <c r="R102" s="216"/>
      <c r="S102" s="216"/>
      <c r="T102" s="216"/>
      <c r="U102" s="216"/>
      <c r="V102" s="216"/>
      <c r="W102" s="216"/>
      <c r="X102" s="217"/>
      <c r="Y102" s="216"/>
      <c r="Z102" s="216"/>
    </row>
    <row r="103" spans="2:26" ht="16.5" hidden="1" thickBot="1">
      <c r="B103" s="402" t="s">
        <v>166</v>
      </c>
      <c r="C103" s="402"/>
      <c r="D103" s="402"/>
      <c r="E103" s="409"/>
      <c r="F103" s="410"/>
      <c r="G103" s="410"/>
      <c r="H103" s="410"/>
      <c r="I103" s="409"/>
      <c r="J103" s="409"/>
      <c r="K103" s="278"/>
      <c r="L103" s="278"/>
      <c r="M103" s="278"/>
      <c r="N103" s="224"/>
      <c r="O103" s="402"/>
      <c r="P103" s="119"/>
      <c r="Q103" s="206"/>
      <c r="R103" s="216"/>
      <c r="S103" s="216"/>
      <c r="T103" s="216"/>
      <c r="U103" s="216"/>
      <c r="V103" s="216"/>
      <c r="W103" s="216"/>
      <c r="X103" s="217"/>
      <c r="Y103" s="216"/>
      <c r="Z103" s="216"/>
    </row>
    <row r="104" spans="2:26" ht="16.5" hidden="1" thickBot="1">
      <c r="B104" s="411" t="s">
        <v>167</v>
      </c>
      <c r="C104" s="407"/>
      <c r="D104" s="407"/>
      <c r="E104" s="409"/>
      <c r="F104" s="410"/>
      <c r="G104" s="410"/>
      <c r="H104" s="410"/>
      <c r="I104" s="409"/>
      <c r="J104" s="409"/>
      <c r="K104" s="278"/>
      <c r="L104" s="278"/>
      <c r="M104" s="189"/>
      <c r="N104" s="412"/>
      <c r="O104" s="407"/>
      <c r="P104" s="119"/>
      <c r="Q104" s="206"/>
      <c r="R104" s="216"/>
      <c r="S104" s="216"/>
      <c r="T104" s="216"/>
      <c r="U104" s="216"/>
      <c r="V104" s="216"/>
      <c r="W104" s="216"/>
      <c r="X104" s="217"/>
      <c r="Y104" s="216"/>
      <c r="Z104" s="216"/>
    </row>
    <row r="105" spans="2:26" ht="15.75">
      <c r="B105" s="413">
        <f>+IF(+SUM(E$65:J$65)=0,0,"Контрола: дефицит/излишък = финансиране с обратен знак (V. + VІ. = 0)")</f>
        <v>0</v>
      </c>
      <c r="C105" s="414"/>
      <c r="D105" s="414"/>
      <c r="E105" s="415">
        <f t="shared" ref="E105:J105" si="13">+E$64+E$66</f>
        <v>0</v>
      </c>
      <c r="F105" s="415">
        <f t="shared" si="13"/>
        <v>0</v>
      </c>
      <c r="G105" s="416">
        <f t="shared" si="13"/>
        <v>0</v>
      </c>
      <c r="H105" s="416">
        <f t="shared" si="13"/>
        <v>0</v>
      </c>
      <c r="I105" s="416">
        <f t="shared" si="13"/>
        <v>0</v>
      </c>
      <c r="J105" s="416">
        <f t="shared" si="13"/>
        <v>0</v>
      </c>
      <c r="K105" s="417"/>
      <c r="L105" s="417"/>
      <c r="M105" s="417"/>
      <c r="N105" s="412"/>
      <c r="O105" s="418"/>
      <c r="P105" s="119"/>
      <c r="Q105" s="206"/>
      <c r="R105" s="216"/>
      <c r="S105" s="216"/>
      <c r="T105" s="216"/>
      <c r="U105" s="216"/>
      <c r="V105" s="216"/>
      <c r="W105" s="216"/>
      <c r="X105" s="217"/>
      <c r="Y105" s="216"/>
      <c r="Z105" s="216"/>
    </row>
    <row r="106" spans="2:26" ht="15.75">
      <c r="B106" s="418"/>
      <c r="C106" s="418"/>
      <c r="D106" s="418"/>
      <c r="E106" s="419"/>
      <c r="F106" s="33"/>
      <c r="G106" s="420"/>
      <c r="H106" s="3"/>
      <c r="I106" s="3"/>
      <c r="K106" s="417"/>
      <c r="L106" s="417"/>
      <c r="M106" s="417"/>
      <c r="N106" s="412"/>
      <c r="O106" s="418"/>
      <c r="P106" s="119"/>
      <c r="Q106" s="206"/>
      <c r="R106" s="216"/>
      <c r="S106" s="216"/>
      <c r="T106" s="216"/>
      <c r="U106" s="216"/>
      <c r="V106" s="216"/>
      <c r="W106" s="216"/>
      <c r="X106" s="217"/>
      <c r="Y106" s="216"/>
      <c r="Z106" s="216"/>
    </row>
    <row r="107" spans="2:26" ht="19.5" customHeight="1">
      <c r="B107" s="421" t="str">
        <f>+[1]OTCHET!H605</f>
        <v>nencheva@mtitc.government.bg</v>
      </c>
      <c r="C107" s="418"/>
      <c r="D107" s="418"/>
      <c r="E107" s="23"/>
      <c r="G107" s="422">
        <f>+[1]OTCHET!E605</f>
        <v>9409452</v>
      </c>
      <c r="H107" s="422">
        <f>+[1]OTCHET!F605</f>
        <v>0</v>
      </c>
      <c r="I107" s="423"/>
      <c r="J107" s="424">
        <f>+[1]OTCHET!B605</f>
        <v>43563</v>
      </c>
      <c r="K107" s="417"/>
      <c r="L107" s="417"/>
      <c r="M107" s="417"/>
      <c r="N107" s="412"/>
      <c r="O107" s="418"/>
      <c r="P107" s="119"/>
      <c r="Q107" s="206"/>
      <c r="R107" s="216"/>
      <c r="S107" s="216"/>
      <c r="T107" s="216"/>
      <c r="U107" s="216"/>
      <c r="V107" s="216"/>
      <c r="W107" s="216"/>
      <c r="X107" s="217"/>
      <c r="Y107" s="216"/>
      <c r="Z107" s="216"/>
    </row>
    <row r="108" spans="2:26" ht="15.75">
      <c r="B108" s="425" t="s">
        <v>169</v>
      </c>
      <c r="C108" s="426"/>
      <c r="D108" s="426"/>
      <c r="E108" s="427"/>
      <c r="F108" s="427"/>
      <c r="G108" s="428" t="s">
        <v>170</v>
      </c>
      <c r="H108" s="428"/>
      <c r="I108" s="429"/>
      <c r="J108" s="425" t="s">
        <v>171</v>
      </c>
      <c r="K108" s="417"/>
      <c r="L108" s="417"/>
      <c r="M108" s="417"/>
      <c r="N108" s="412"/>
      <c r="O108" s="418"/>
      <c r="P108" s="119"/>
      <c r="Q108" s="206"/>
      <c r="R108" s="216"/>
      <c r="S108" s="216"/>
      <c r="T108" s="216"/>
      <c r="U108" s="216"/>
      <c r="V108" s="216"/>
      <c r="W108" s="216"/>
      <c r="X108" s="217"/>
      <c r="Y108" s="216"/>
      <c r="Z108" s="216"/>
    </row>
    <row r="109" spans="2:26" ht="17.25" customHeight="1">
      <c r="B109" s="430" t="s">
        <v>172</v>
      </c>
      <c r="C109" s="1"/>
      <c r="D109" s="1"/>
      <c r="E109" s="431"/>
      <c r="F109" s="432"/>
      <c r="G109" s="3"/>
      <c r="H109" s="3"/>
      <c r="I109" s="3"/>
      <c r="J109" s="3"/>
      <c r="K109" s="417"/>
      <c r="L109" s="417"/>
      <c r="M109" s="417"/>
      <c r="N109" s="412"/>
      <c r="O109" s="418"/>
      <c r="P109" s="119"/>
      <c r="Q109" s="206"/>
      <c r="R109" s="216"/>
      <c r="S109" s="216"/>
      <c r="T109" s="216"/>
      <c r="U109" s="216"/>
      <c r="V109" s="216"/>
      <c r="W109" s="216"/>
      <c r="X109" s="217"/>
      <c r="Y109" s="216"/>
      <c r="Z109" s="216"/>
    </row>
    <row r="110" spans="2:26" ht="17.25" customHeight="1">
      <c r="B110" s="423"/>
      <c r="C110" s="9"/>
      <c r="D110" s="418"/>
      <c r="E110" s="433" t="str">
        <f>+[1]OTCHET!D603</f>
        <v>НЕДКА ЕНЧЕВА</v>
      </c>
      <c r="F110" s="433"/>
      <c r="G110" s="3"/>
      <c r="H110" s="3"/>
      <c r="I110" s="3"/>
      <c r="J110" s="3"/>
      <c r="K110" s="417"/>
      <c r="L110" s="417"/>
      <c r="M110" s="417"/>
      <c r="N110" s="412"/>
      <c r="O110" s="418"/>
      <c r="P110" s="119"/>
      <c r="Q110" s="206"/>
      <c r="R110" s="216"/>
      <c r="S110" s="216"/>
      <c r="T110" s="216"/>
      <c r="U110" s="216"/>
      <c r="V110" s="216"/>
      <c r="W110" s="216"/>
      <c r="X110" s="217"/>
      <c r="Y110" s="216"/>
      <c r="Z110" s="216"/>
    </row>
    <row r="111" spans="2:26" ht="19.5" customHeight="1">
      <c r="B111" s="1"/>
      <c r="E111" s="3"/>
      <c r="F111" s="3"/>
      <c r="G111" s="3"/>
      <c r="H111" s="3"/>
      <c r="I111" s="3"/>
      <c r="J111" s="3"/>
      <c r="K111" s="417"/>
      <c r="L111" s="417"/>
      <c r="M111" s="417"/>
      <c r="N111" s="412"/>
      <c r="O111" s="9"/>
      <c r="P111" s="119"/>
      <c r="Q111" s="206"/>
      <c r="R111" s="216"/>
      <c r="S111" s="216"/>
      <c r="T111" s="216"/>
      <c r="U111" s="216"/>
      <c r="V111" s="216"/>
      <c r="W111" s="216"/>
      <c r="X111" s="217"/>
      <c r="Y111" s="216"/>
      <c r="Z111" s="216"/>
    </row>
    <row r="112" spans="2:26" ht="15.75" customHeight="1">
      <c r="E112" s="3"/>
      <c r="F112" s="3"/>
      <c r="G112" s="3"/>
      <c r="H112" s="3"/>
      <c r="I112" s="3"/>
      <c r="J112" s="3"/>
      <c r="K112" s="417"/>
      <c r="L112" s="417"/>
      <c r="M112" s="417"/>
      <c r="N112" s="412"/>
      <c r="O112" s="418"/>
      <c r="P112" s="119"/>
      <c r="Q112" s="206"/>
      <c r="R112" s="216"/>
      <c r="S112" s="216"/>
      <c r="T112" s="216"/>
      <c r="U112" s="216"/>
      <c r="V112" s="216"/>
      <c r="W112" s="216"/>
      <c r="X112" s="217"/>
      <c r="Y112" s="216"/>
      <c r="Z112" s="216"/>
    </row>
    <row r="113" spans="1:26" ht="15.75">
      <c r="B113" s="434" t="s">
        <v>173</v>
      </c>
      <c r="C113" s="418"/>
      <c r="D113" s="418"/>
      <c r="E113" s="432"/>
      <c r="F113" s="432"/>
      <c r="G113" s="3"/>
      <c r="H113" s="434" t="s">
        <v>174</v>
      </c>
      <c r="I113" s="435"/>
      <c r="J113" s="436"/>
      <c r="K113" s="417"/>
      <c r="L113" s="417"/>
      <c r="M113" s="417"/>
      <c r="N113" s="412"/>
      <c r="O113" s="437"/>
      <c r="P113" s="119"/>
      <c r="Q113" s="206"/>
      <c r="R113" s="216"/>
      <c r="S113" s="216"/>
      <c r="T113" s="216"/>
      <c r="U113" s="216"/>
      <c r="V113" s="216"/>
      <c r="W113" s="216"/>
      <c r="X113" s="217"/>
      <c r="Y113" s="216"/>
      <c r="Z113" s="216"/>
    </row>
    <row r="114" spans="1:26" ht="18" customHeight="1">
      <c r="E114" s="433" t="str">
        <f>+[1]OTCHET!G600</f>
        <v>ИВАН ИВАНОВ</v>
      </c>
      <c r="F114" s="433"/>
      <c r="G114" s="438"/>
      <c r="H114" s="3"/>
      <c r="I114" s="433" t="str">
        <f>+[1]OTCHET!G603</f>
        <v>ИВАН МАРКОВ</v>
      </c>
      <c r="J114" s="433"/>
      <c r="K114" s="417"/>
      <c r="L114" s="417"/>
      <c r="M114" s="417"/>
      <c r="N114" s="412"/>
      <c r="O114" s="439"/>
      <c r="P114" s="119"/>
      <c r="Q114" s="206"/>
      <c r="R114" s="216"/>
      <c r="S114" s="216"/>
      <c r="T114" s="216"/>
      <c r="U114" s="216"/>
      <c r="V114" s="216"/>
      <c r="W114" s="216"/>
      <c r="X114" s="217"/>
      <c r="Y114" s="216"/>
      <c r="Z114" s="216"/>
    </row>
    <row r="115" spans="1:26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7"/>
      <c r="O115" s="7"/>
      <c r="P115" s="7"/>
      <c r="Q115" s="7"/>
    </row>
    <row r="116" spans="1:26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7"/>
      <c r="O116" s="7"/>
      <c r="P116" s="7"/>
      <c r="Q116" s="7"/>
    </row>
    <row r="117" spans="1:26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7"/>
      <c r="O117" s="7"/>
      <c r="P117" s="7"/>
      <c r="Q117" s="7"/>
    </row>
    <row r="118" spans="1:26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7"/>
      <c r="O118" s="7"/>
      <c r="P118" s="7"/>
      <c r="Q118" s="7"/>
    </row>
    <row r="119" spans="1:26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7"/>
      <c r="O119" s="7"/>
      <c r="P119" s="7"/>
      <c r="Q119" s="7"/>
    </row>
    <row r="120" spans="1:26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7"/>
      <c r="O120" s="7"/>
      <c r="P120" s="7"/>
      <c r="Q120" s="7"/>
    </row>
    <row r="121" spans="1:26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7"/>
      <c r="O121" s="7"/>
      <c r="P121" s="7"/>
      <c r="Q121" s="7"/>
    </row>
    <row r="122" spans="1:26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7"/>
      <c r="O122" s="7"/>
      <c r="P122" s="7"/>
      <c r="Q122" s="7"/>
    </row>
    <row r="123" spans="1:26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7"/>
      <c r="O123" s="7"/>
      <c r="P123" s="7"/>
      <c r="Q123" s="7"/>
    </row>
    <row r="124" spans="1:26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7"/>
      <c r="O124" s="7"/>
      <c r="P124" s="7"/>
      <c r="Q124" s="7"/>
    </row>
    <row r="125" spans="1:26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7"/>
      <c r="O125" s="7"/>
      <c r="P125" s="7"/>
      <c r="Q125" s="7"/>
    </row>
    <row r="126" spans="1:26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7"/>
      <c r="O126" s="7"/>
      <c r="P126" s="7"/>
      <c r="Q126" s="7"/>
    </row>
    <row r="127" spans="1:26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</row>
    <row r="128" spans="1:26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7"/>
      <c r="O128" s="7"/>
      <c r="P128" s="7"/>
      <c r="Q128" s="7"/>
    </row>
    <row r="129" spans="1:17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7"/>
      <c r="P129" s="7"/>
      <c r="Q129" s="7"/>
    </row>
    <row r="130" spans="1:17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7"/>
      <c r="P130" s="7"/>
      <c r="Q130" s="7"/>
    </row>
    <row r="131" spans="1:17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7"/>
      <c r="O131" s="7"/>
      <c r="P131" s="7"/>
      <c r="Q131" s="7"/>
    </row>
    <row r="132" spans="1:17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7"/>
      <c r="O132" s="7"/>
      <c r="P132" s="7"/>
      <c r="Q132" s="7"/>
    </row>
    <row r="133" spans="1:17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7"/>
      <c r="O133" s="7"/>
      <c r="P133" s="7"/>
      <c r="Q133" s="7"/>
    </row>
    <row r="134" spans="1:17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7"/>
      <c r="O134" s="7"/>
      <c r="P134" s="7"/>
      <c r="Q134" s="7"/>
    </row>
    <row r="135" spans="1:17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7"/>
      <c r="O135" s="7"/>
      <c r="P135" s="7"/>
      <c r="Q135" s="7"/>
    </row>
    <row r="136" spans="1:17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7"/>
      <c r="P136" s="7"/>
      <c r="Q136" s="7"/>
    </row>
    <row r="137" spans="1:17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7"/>
      <c r="P137" s="7"/>
      <c r="Q137" s="7"/>
    </row>
    <row r="138" spans="1:17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7"/>
      <c r="O138" s="7"/>
      <c r="P138" s="7"/>
      <c r="Q138" s="7"/>
    </row>
    <row r="139" spans="1:17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7"/>
      <c r="O139" s="7"/>
      <c r="P139" s="7"/>
      <c r="Q139" s="7"/>
    </row>
    <row r="140" spans="1:17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7"/>
      <c r="O140" s="7"/>
      <c r="P140" s="7"/>
      <c r="Q140" s="7"/>
    </row>
    <row r="141" spans="1:17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7"/>
      <c r="O141" s="7"/>
      <c r="P141" s="7"/>
      <c r="Q141" s="7"/>
    </row>
    <row r="142" spans="1:17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7"/>
      <c r="Q142" s="7"/>
    </row>
    <row r="143" spans="1:17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7"/>
      <c r="O143" s="7"/>
      <c r="P143" s="7"/>
      <c r="Q143" s="7"/>
    </row>
    <row r="144" spans="1:17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7"/>
      <c r="O144" s="7"/>
      <c r="P144" s="7"/>
      <c r="Q144" s="7"/>
    </row>
    <row r="145" spans="1:17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7"/>
      <c r="O145" s="7"/>
      <c r="P145" s="7"/>
      <c r="Q145" s="7"/>
    </row>
    <row r="146" spans="1:17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7"/>
      <c r="O146" s="7"/>
      <c r="P146" s="7"/>
      <c r="Q146" s="7"/>
    </row>
    <row r="147" spans="1:17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7"/>
      <c r="O147" s="7"/>
      <c r="P147" s="7"/>
      <c r="Q147" s="7"/>
    </row>
    <row r="148" spans="1:17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7"/>
      <c r="O148" s="7"/>
      <c r="P148" s="7"/>
      <c r="Q148" s="7"/>
    </row>
    <row r="149" spans="1:17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7"/>
      <c r="O149" s="7"/>
      <c r="P149" s="7"/>
      <c r="Q149" s="7"/>
    </row>
    <row r="150" spans="1:17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7"/>
      <c r="O150" s="7"/>
      <c r="P150" s="7"/>
      <c r="Q150" s="7"/>
    </row>
    <row r="151" spans="1:17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7"/>
      <c r="O151" s="7"/>
      <c r="P151" s="7"/>
      <c r="Q151" s="7"/>
    </row>
    <row r="152" spans="1:17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7"/>
      <c r="O152" s="7"/>
      <c r="P152" s="7"/>
      <c r="Q152" s="7"/>
    </row>
    <row r="153" spans="1:17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7"/>
      <c r="O153" s="7"/>
      <c r="P153" s="7"/>
      <c r="Q153" s="7"/>
    </row>
    <row r="154" spans="1:17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7"/>
      <c r="O154" s="7"/>
      <c r="P154" s="7"/>
      <c r="Q154" s="7"/>
    </row>
    <row r="155" spans="1:17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7"/>
      <c r="O155" s="7"/>
      <c r="P155" s="7"/>
      <c r="Q155" s="7"/>
    </row>
    <row r="156" spans="1:17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7"/>
      <c r="O156" s="7"/>
      <c r="P156" s="7"/>
      <c r="Q156" s="7"/>
    </row>
    <row r="157" spans="1:17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7"/>
      <c r="O157" s="7"/>
      <c r="P157" s="7"/>
      <c r="Q157" s="7"/>
    </row>
    <row r="158" spans="1:17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7"/>
      <c r="O158" s="7"/>
      <c r="P158" s="7"/>
      <c r="Q158" s="7"/>
    </row>
    <row r="159" spans="1:17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7"/>
      <c r="O159" s="7"/>
      <c r="P159" s="7"/>
      <c r="Q159" s="7"/>
    </row>
    <row r="160" spans="1:17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7"/>
      <c r="O160" s="7"/>
      <c r="P160" s="7"/>
      <c r="Q160" s="7"/>
    </row>
    <row r="161" spans="1:17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7"/>
      <c r="O161" s="7"/>
      <c r="P161" s="7"/>
      <c r="Q161" s="7"/>
    </row>
    <row r="162" spans="1:17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7"/>
      <c r="O162" s="7"/>
      <c r="P162" s="7"/>
      <c r="Q162" s="7"/>
    </row>
    <row r="163" spans="1:17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7"/>
      <c r="O163" s="7"/>
      <c r="P163" s="7"/>
      <c r="Q163" s="7"/>
    </row>
    <row r="164" spans="1:17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7"/>
      <c r="O164" s="7"/>
      <c r="P164" s="7"/>
      <c r="Q164" s="7"/>
    </row>
    <row r="165" spans="1:17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7"/>
      <c r="O165" s="7"/>
      <c r="P165" s="7"/>
      <c r="Q165" s="7"/>
    </row>
    <row r="166" spans="1:17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7"/>
      <c r="O166" s="7"/>
      <c r="P166" s="7"/>
      <c r="Q166" s="7"/>
    </row>
    <row r="167" spans="1:17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7"/>
      <c r="O167" s="7"/>
      <c r="P167" s="7"/>
      <c r="Q167" s="7"/>
    </row>
    <row r="168" spans="1:17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7"/>
      <c r="O168" s="7"/>
      <c r="P168" s="7"/>
      <c r="Q168" s="7"/>
    </row>
    <row r="169" spans="1:17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7"/>
      <c r="O169" s="7"/>
      <c r="P169" s="7"/>
      <c r="Q169" s="7"/>
    </row>
    <row r="170" spans="1:17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7"/>
      <c r="O170" s="7"/>
      <c r="P170" s="7"/>
      <c r="Q170" s="7"/>
    </row>
    <row r="171" spans="1:17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7"/>
      <c r="O171" s="7"/>
      <c r="P171" s="7"/>
      <c r="Q171" s="7"/>
    </row>
    <row r="172" spans="1:17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7"/>
      <c r="O172" s="7"/>
      <c r="P172" s="7"/>
      <c r="Q172" s="7"/>
    </row>
    <row r="173" spans="1:17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7"/>
      <c r="O173" s="7"/>
      <c r="P173" s="7"/>
      <c r="Q173" s="7"/>
    </row>
    <row r="174" spans="1:17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7"/>
      <c r="O174" s="7"/>
      <c r="P174" s="7"/>
      <c r="Q174" s="7"/>
    </row>
    <row r="175" spans="1:17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7"/>
      <c r="O175" s="7"/>
      <c r="P175" s="7"/>
      <c r="Q175" s="7"/>
    </row>
    <row r="176" spans="1:17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7"/>
      <c r="O176" s="7"/>
      <c r="P176" s="7"/>
      <c r="Q176" s="7"/>
    </row>
    <row r="177" spans="1:17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7"/>
      <c r="O177" s="7"/>
      <c r="P177" s="7"/>
      <c r="Q177" s="7"/>
    </row>
    <row r="178" spans="1:17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7"/>
      <c r="O178" s="7"/>
      <c r="P178" s="7"/>
      <c r="Q178" s="7"/>
    </row>
    <row r="179" spans="1:17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7"/>
      <c r="O179" s="7"/>
      <c r="P179" s="7"/>
      <c r="Q179" s="7"/>
    </row>
    <row r="180" spans="1:17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  <c r="P180" s="7"/>
      <c r="Q180" s="7"/>
    </row>
    <row r="181" spans="1:17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7"/>
      <c r="O181" s="7"/>
      <c r="P181" s="7"/>
      <c r="Q181" s="7"/>
    </row>
    <row r="182" spans="1:17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7"/>
      <c r="O182" s="7"/>
      <c r="P182" s="7"/>
      <c r="Q182" s="7"/>
    </row>
    <row r="183" spans="1:17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7"/>
      <c r="O183" s="7"/>
      <c r="P183" s="7"/>
      <c r="Q183" s="7"/>
    </row>
    <row r="184" spans="1:17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7"/>
      <c r="O184" s="7"/>
      <c r="P184" s="7"/>
      <c r="Q184" s="7"/>
    </row>
    <row r="185" spans="1:17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7"/>
      <c r="O185" s="7"/>
      <c r="P185" s="7"/>
      <c r="Q185" s="7"/>
    </row>
    <row r="186" spans="1:17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7"/>
      <c r="O186" s="7"/>
      <c r="P186" s="7"/>
      <c r="Q186" s="7"/>
    </row>
    <row r="187" spans="1:17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7"/>
      <c r="O187" s="7"/>
      <c r="P187" s="7"/>
      <c r="Q187" s="7"/>
    </row>
    <row r="188" spans="1:17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7"/>
      <c r="O188" s="7"/>
      <c r="P188" s="7"/>
      <c r="Q188" s="7"/>
    </row>
    <row r="189" spans="1:17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7"/>
      <c r="O189" s="7"/>
      <c r="P189" s="7"/>
      <c r="Q189" s="7"/>
    </row>
    <row r="190" spans="1:17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7"/>
      <c r="O190" s="7"/>
      <c r="P190" s="7"/>
      <c r="Q190" s="7"/>
    </row>
    <row r="191" spans="1:17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7"/>
      <c r="O191" s="7"/>
      <c r="P191" s="7"/>
      <c r="Q191" s="7"/>
    </row>
    <row r="192" spans="1:17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7"/>
      <c r="O192" s="7"/>
      <c r="P192" s="7"/>
      <c r="Q192" s="7"/>
    </row>
    <row r="193" spans="1:17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7"/>
      <c r="O193" s="7"/>
      <c r="P193" s="7"/>
      <c r="Q193" s="7"/>
    </row>
    <row r="194" spans="1:17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7"/>
      <c r="O194" s="7"/>
      <c r="P194" s="7"/>
      <c r="Q194" s="7"/>
    </row>
    <row r="195" spans="1:17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7"/>
      <c r="O195" s="7"/>
      <c r="P195" s="7"/>
      <c r="Q195" s="7"/>
    </row>
    <row r="196" spans="1:17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7"/>
      <c r="O196" s="7"/>
      <c r="P196" s="7"/>
      <c r="Q196" s="7"/>
    </row>
    <row r="197" spans="1:17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7"/>
      <c r="O197" s="7"/>
      <c r="P197" s="7"/>
      <c r="Q197" s="7"/>
    </row>
    <row r="198" spans="1:17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7"/>
      <c r="O198" s="7"/>
      <c r="P198" s="7"/>
      <c r="Q198" s="7"/>
    </row>
    <row r="199" spans="1:17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7"/>
      <c r="O199" s="7"/>
      <c r="P199" s="7"/>
      <c r="Q199" s="7"/>
    </row>
    <row r="200" spans="1:17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7"/>
      <c r="O200" s="7"/>
      <c r="P200" s="7"/>
      <c r="Q200" s="7"/>
    </row>
    <row r="201" spans="1:17">
      <c r="A201" s="7"/>
      <c r="B201" s="7"/>
      <c r="C201" s="7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7"/>
      <c r="O201" s="7"/>
      <c r="P201" s="7"/>
      <c r="Q201" s="7"/>
    </row>
    <row r="202" spans="1:17">
      <c r="A202" s="7"/>
      <c r="B202" s="7"/>
      <c r="C202" s="7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7"/>
      <c r="O202" s="7"/>
      <c r="P202" s="7"/>
      <c r="Q202" s="7"/>
    </row>
    <row r="203" spans="1:17">
      <c r="A203" s="7"/>
      <c r="B203" s="7"/>
      <c r="C203" s="7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7"/>
      <c r="O203" s="7"/>
      <c r="P203" s="7"/>
      <c r="Q203" s="7"/>
    </row>
    <row r="204" spans="1:17">
      <c r="A204" s="7"/>
      <c r="B204" s="7"/>
      <c r="C204" s="7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7"/>
      <c r="O204" s="7"/>
      <c r="P204" s="7"/>
      <c r="Q204" s="7"/>
    </row>
    <row r="205" spans="1:17">
      <c r="A205" s="7"/>
      <c r="B205" s="7"/>
      <c r="C205" s="7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7"/>
      <c r="O205" s="7"/>
      <c r="P205" s="7"/>
      <c r="Q205" s="7"/>
    </row>
    <row r="206" spans="1:17">
      <c r="A206" s="7"/>
      <c r="B206" s="7"/>
      <c r="C206" s="7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7"/>
      <c r="O206" s="7"/>
      <c r="P206" s="7"/>
      <c r="Q206" s="7"/>
    </row>
    <row r="207" spans="1:17">
      <c r="A207" s="7"/>
      <c r="B207" s="7"/>
      <c r="C207" s="7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7"/>
      <c r="O207" s="7"/>
      <c r="P207" s="7"/>
      <c r="Q207" s="7"/>
    </row>
    <row r="208" spans="1:17">
      <c r="A208" s="7"/>
      <c r="B208" s="7"/>
      <c r="C208" s="7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7"/>
      <c r="O208" s="7"/>
      <c r="P208" s="7"/>
      <c r="Q208" s="7"/>
    </row>
    <row r="209" spans="1:17">
      <c r="A209" s="7"/>
      <c r="B209" s="7"/>
      <c r="C209" s="7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7"/>
      <c r="O209" s="7"/>
      <c r="P209" s="7"/>
      <c r="Q209" s="7"/>
    </row>
    <row r="210" spans="1:17">
      <c r="A210" s="7"/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7"/>
      <c r="O210" s="7"/>
      <c r="P210" s="7"/>
      <c r="Q210" s="7"/>
    </row>
    <row r="211" spans="1:17">
      <c r="A211" s="7"/>
      <c r="B211" s="7"/>
      <c r="C211" s="7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7"/>
      <c r="O211" s="7"/>
      <c r="P211" s="7"/>
      <c r="Q211" s="7"/>
    </row>
    <row r="212" spans="1:17">
      <c r="A212" s="7"/>
      <c r="B212" s="7"/>
      <c r="C212" s="7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7"/>
      <c r="O212" s="7"/>
      <c r="P212" s="7"/>
      <c r="Q212" s="7"/>
    </row>
    <row r="213" spans="1:17">
      <c r="A213" s="7"/>
      <c r="B213" s="7"/>
      <c r="C213" s="7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7"/>
      <c r="O213" s="7"/>
      <c r="P213" s="7"/>
      <c r="Q213" s="7"/>
    </row>
    <row r="214" spans="1:17">
      <c r="A214" s="7"/>
      <c r="B214" s="7"/>
      <c r="C214" s="7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7"/>
      <c r="O214" s="7"/>
      <c r="P214" s="7"/>
      <c r="Q214" s="7"/>
    </row>
    <row r="215" spans="1:17">
      <c r="A215" s="7"/>
      <c r="B215" s="7"/>
      <c r="C215" s="7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7"/>
      <c r="O215" s="7"/>
      <c r="P215" s="7"/>
      <c r="Q215" s="7"/>
    </row>
    <row r="216" spans="1:17">
      <c r="A216" s="7"/>
      <c r="B216" s="7"/>
      <c r="C216" s="7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7"/>
      <c r="O216" s="7"/>
      <c r="P216" s="7"/>
      <c r="Q216" s="7"/>
    </row>
    <row r="217" spans="1:17">
      <c r="A217" s="7"/>
      <c r="B217" s="7"/>
      <c r="C217" s="7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7"/>
      <c r="O217" s="7"/>
      <c r="P217" s="7"/>
      <c r="Q217" s="7"/>
    </row>
    <row r="218" spans="1:17">
      <c r="A218" s="7"/>
      <c r="B218" s="7"/>
      <c r="C218" s="7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7"/>
      <c r="O218" s="7"/>
      <c r="P218" s="7"/>
      <c r="Q218" s="7"/>
    </row>
    <row r="219" spans="1:17">
      <c r="A219" s="7"/>
      <c r="B219" s="7"/>
      <c r="C219" s="7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7"/>
      <c r="O219" s="7"/>
      <c r="P219" s="7"/>
      <c r="Q219" s="7"/>
    </row>
    <row r="220" spans="1:17">
      <c r="A220" s="7"/>
      <c r="B220" s="7"/>
      <c r="C220" s="7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7"/>
      <c r="O220" s="7"/>
      <c r="P220" s="7"/>
      <c r="Q220" s="7"/>
    </row>
    <row r="221" spans="1:17">
      <c r="A221" s="7"/>
      <c r="B221" s="7"/>
      <c r="C221" s="7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7"/>
      <c r="O221" s="7"/>
      <c r="P221" s="7"/>
      <c r="Q221" s="7"/>
    </row>
    <row r="222" spans="1:17">
      <c r="A222" s="7"/>
      <c r="B222" s="7"/>
      <c r="C222" s="7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7"/>
      <c r="O222" s="7"/>
      <c r="P222" s="7"/>
      <c r="Q222" s="7"/>
    </row>
    <row r="223" spans="1:17">
      <c r="A223" s="7"/>
      <c r="B223" s="7"/>
      <c r="C223" s="7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7"/>
      <c r="O223" s="7"/>
      <c r="P223" s="7"/>
      <c r="Q223" s="7"/>
    </row>
    <row r="224" spans="1:17">
      <c r="A224" s="7"/>
      <c r="B224" s="7"/>
      <c r="C224" s="7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7"/>
      <c r="O224" s="7"/>
      <c r="P224" s="7"/>
      <c r="Q224" s="7"/>
    </row>
    <row r="225" spans="1:17">
      <c r="A225" s="7"/>
      <c r="B225" s="7"/>
      <c r="C225" s="7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7"/>
      <c r="O225" s="7"/>
      <c r="P225" s="7"/>
      <c r="Q225" s="7"/>
    </row>
    <row r="226" spans="1:17">
      <c r="A226" s="7"/>
      <c r="B226" s="7"/>
      <c r="C226" s="7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7"/>
      <c r="O226" s="7"/>
      <c r="P226" s="7"/>
      <c r="Q226" s="7"/>
    </row>
    <row r="227" spans="1:17">
      <c r="A227" s="7"/>
      <c r="B227" s="7"/>
      <c r="C227" s="7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7"/>
      <c r="O227" s="7"/>
      <c r="P227" s="7"/>
      <c r="Q227" s="7"/>
    </row>
    <row r="228" spans="1:17">
      <c r="A228" s="7"/>
      <c r="B228" s="7"/>
      <c r="C228" s="7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7"/>
      <c r="O228" s="7"/>
      <c r="P228" s="7"/>
      <c r="Q228" s="7"/>
    </row>
    <row r="229" spans="1:17">
      <c r="A229" s="7"/>
      <c r="B229" s="7"/>
      <c r="C229" s="7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7"/>
      <c r="O229" s="7"/>
      <c r="P229" s="7"/>
      <c r="Q229" s="7"/>
    </row>
    <row r="230" spans="1:17">
      <c r="A230" s="7"/>
      <c r="B230" s="7"/>
      <c r="C230" s="7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7"/>
      <c r="O230" s="7"/>
      <c r="P230" s="7"/>
      <c r="Q230" s="7"/>
    </row>
    <row r="231" spans="1:17">
      <c r="A231" s="7"/>
      <c r="B231" s="7"/>
      <c r="C231" s="7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7"/>
      <c r="O231" s="7"/>
      <c r="P231" s="7"/>
      <c r="Q231" s="7"/>
    </row>
    <row r="232" spans="1:17">
      <c r="A232" s="7"/>
      <c r="B232" s="7"/>
      <c r="C232" s="7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7"/>
      <c r="O232" s="7"/>
      <c r="P232" s="7"/>
      <c r="Q232" s="7"/>
    </row>
    <row r="233" spans="1:17">
      <c r="A233" s="7"/>
      <c r="B233" s="7"/>
      <c r="C233" s="7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7"/>
      <c r="O233" s="7"/>
      <c r="P233" s="7"/>
      <c r="Q233" s="7"/>
    </row>
    <row r="234" spans="1:17">
      <c r="A234" s="7"/>
      <c r="B234" s="7"/>
      <c r="C234" s="7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7"/>
      <c r="O234" s="7"/>
      <c r="P234" s="7"/>
      <c r="Q234" s="7"/>
    </row>
    <row r="235" spans="1:17">
      <c r="A235" s="7"/>
      <c r="B235" s="7"/>
      <c r="C235" s="7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7"/>
      <c r="O235" s="7"/>
      <c r="P235" s="7"/>
      <c r="Q235" s="7"/>
    </row>
    <row r="236" spans="1:17">
      <c r="A236" s="7"/>
      <c r="B236" s="7"/>
      <c r="C236" s="7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7"/>
      <c r="O236" s="7"/>
      <c r="P236" s="7"/>
      <c r="Q236" s="7"/>
    </row>
    <row r="237" spans="1:17">
      <c r="A237" s="7"/>
      <c r="B237" s="7"/>
      <c r="C237" s="7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7"/>
      <c r="O237" s="7"/>
      <c r="P237" s="7"/>
      <c r="Q237" s="7"/>
    </row>
    <row r="238" spans="1:17">
      <c r="A238" s="7"/>
      <c r="B238" s="7"/>
      <c r="C238" s="7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7"/>
      <c r="O238" s="7"/>
      <c r="P238" s="7"/>
      <c r="Q238" s="7"/>
    </row>
    <row r="239" spans="1:17">
      <c r="A239" s="7"/>
      <c r="B239" s="7"/>
      <c r="C239" s="7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7"/>
      <c r="O239" s="7"/>
      <c r="P239" s="7"/>
      <c r="Q239" s="7"/>
    </row>
    <row r="240" spans="1:17">
      <c r="A240" s="7"/>
      <c r="B240" s="7"/>
      <c r="C240" s="7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7"/>
      <c r="O240" s="7"/>
      <c r="P240" s="7"/>
      <c r="Q240" s="7"/>
    </row>
    <row r="241" spans="1:17">
      <c r="A241" s="7"/>
      <c r="B241" s="7"/>
      <c r="C241" s="7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7"/>
      <c r="O241" s="7"/>
      <c r="P241" s="7"/>
      <c r="Q241" s="7"/>
    </row>
    <row r="242" spans="1:17">
      <c r="A242" s="7"/>
      <c r="B242" s="7"/>
      <c r="C242" s="7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7"/>
      <c r="O242" s="7"/>
      <c r="P242" s="7"/>
      <c r="Q242" s="7"/>
    </row>
    <row r="243" spans="1:17">
      <c r="A243" s="7"/>
      <c r="B243" s="7"/>
      <c r="C243" s="7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7"/>
      <c r="O243" s="7"/>
      <c r="P243" s="7"/>
      <c r="Q243" s="7"/>
    </row>
    <row r="244" spans="1:17">
      <c r="A244" s="7"/>
      <c r="B244" s="7"/>
      <c r="C244" s="7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7"/>
      <c r="O244" s="7"/>
      <c r="P244" s="7"/>
      <c r="Q244" s="7"/>
    </row>
    <row r="245" spans="1:17">
      <c r="A245" s="7"/>
      <c r="B245" s="7"/>
      <c r="C245" s="7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7"/>
      <c r="O245" s="7"/>
      <c r="P245" s="7"/>
      <c r="Q245" s="7"/>
    </row>
    <row r="246" spans="1:17">
      <c r="A246" s="7"/>
      <c r="B246" s="7"/>
      <c r="C246" s="7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7"/>
      <c r="O246" s="7"/>
      <c r="P246" s="7"/>
      <c r="Q246" s="7"/>
    </row>
    <row r="247" spans="1:17">
      <c r="A247" s="7"/>
      <c r="B247" s="7"/>
      <c r="C247" s="7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7"/>
      <c r="O247" s="7"/>
      <c r="P247" s="7"/>
      <c r="Q247" s="7"/>
    </row>
    <row r="248" spans="1:17">
      <c r="A248" s="7"/>
      <c r="B248" s="7"/>
      <c r="C248" s="7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7"/>
      <c r="O248" s="7"/>
      <c r="P248" s="7"/>
      <c r="Q248" s="7"/>
    </row>
    <row r="249" spans="1:17">
      <c r="A249" s="7"/>
      <c r="B249" s="7"/>
      <c r="C249" s="7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7"/>
      <c r="O249" s="7"/>
      <c r="P249" s="7"/>
      <c r="Q249" s="7"/>
    </row>
    <row r="250" spans="1:17">
      <c r="A250" s="7"/>
      <c r="B250" s="7"/>
      <c r="C250" s="7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7"/>
      <c r="O250" s="7"/>
      <c r="P250" s="7"/>
      <c r="Q250" s="7"/>
    </row>
    <row r="251" spans="1:17">
      <c r="A251" s="7"/>
      <c r="B251" s="7"/>
      <c r="C251" s="7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7"/>
      <c r="O251" s="7"/>
      <c r="P251" s="7"/>
      <c r="Q251" s="7"/>
    </row>
    <row r="252" spans="1:17">
      <c r="A252" s="7"/>
      <c r="B252" s="7"/>
      <c r="C252" s="7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7"/>
      <c r="O252" s="7"/>
      <c r="P252" s="7"/>
      <c r="Q252" s="7"/>
    </row>
    <row r="253" spans="1:17">
      <c r="A253" s="7"/>
      <c r="B253" s="7"/>
      <c r="C253" s="7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7"/>
      <c r="O253" s="7"/>
      <c r="P253" s="7"/>
      <c r="Q253" s="7"/>
    </row>
    <row r="254" spans="1:17">
      <c r="A254" s="7"/>
      <c r="B254" s="7"/>
      <c r="C254" s="7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7"/>
      <c r="O254" s="7"/>
      <c r="P254" s="7"/>
      <c r="Q254" s="7"/>
    </row>
    <row r="255" spans="1:17">
      <c r="A255" s="7"/>
      <c r="B255" s="7"/>
      <c r="C255" s="7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7"/>
      <c r="O255" s="7"/>
      <c r="P255" s="7"/>
      <c r="Q255" s="7"/>
    </row>
    <row r="256" spans="1:17">
      <c r="A256" s="7"/>
      <c r="B256" s="7"/>
      <c r="C256" s="7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7"/>
      <c r="O256" s="7"/>
      <c r="P256" s="7"/>
      <c r="Q256" s="7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2019-04-10T12:18:41Z</dcterms:created>
  <dcterms:modified xsi:type="dcterms:W3CDTF">2019-04-10T12:18:50Z</dcterms:modified>
</cp:coreProperties>
</file>