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esktop\Месечен отчет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 s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H105" i="1" l="1"/>
  <c r="H65" i="1"/>
  <c r="F25" i="1"/>
  <c r="F56" i="1"/>
  <c r="J64" i="1"/>
  <c r="E22" i="1"/>
  <c r="E64" i="1" s="1"/>
  <c r="E66" i="1"/>
  <c r="F22" i="1"/>
  <c r="F38" i="1"/>
  <c r="I66" i="1"/>
  <c r="G25" i="1"/>
  <c r="G22" i="1" s="1"/>
  <c r="G39" i="1"/>
  <c r="G38" i="1" s="1"/>
  <c r="I56" i="1"/>
  <c r="I64" i="1" s="1"/>
  <c r="G68" i="1"/>
  <c r="F69" i="1"/>
  <c r="F68" i="1" s="1"/>
  <c r="F66" i="1" s="1"/>
  <c r="G56" i="1"/>
  <c r="G77" i="1"/>
  <c r="G86" i="1"/>
  <c r="I105" i="1" l="1"/>
  <c r="I65" i="1"/>
  <c r="J65" i="1"/>
  <c r="J105" i="1"/>
  <c r="F64" i="1"/>
  <c r="G64" i="1"/>
  <c r="G66" i="1"/>
  <c r="E105" i="1"/>
  <c r="E65" i="1"/>
  <c r="G65" i="1" l="1"/>
  <c r="G105" i="1"/>
  <c r="B105" i="1"/>
  <c r="B65" i="1"/>
  <c r="F105" i="1"/>
  <c r="F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<sst xmlns="http://schemas.openxmlformats.org/spreadsheetml/2006/main" count="247" uniqueCount="175">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</sst>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40">
    <xf numFmtId="0" fontId="0" fillId="0" borderId="0" xfId="0"/>
    <xf numFmtId="0" fontId="2" fillId="2" borderId="0" xfId="0" applyFont="1" applyFill="1"/>
    <xf numFmtId="0" fontId="3" fillId="2" borderId="0" xfId="0" quotePrefix="1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2" fillId="0" borderId="0" xfId="0" applyFont="1"/>
    <xf numFmtId="0" fontId="2" fillId="3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quotePrefix="1" applyFont="1" applyFill="1" applyAlignment="1">
      <alignment horizontal="left"/>
    </xf>
    <xf numFmtId="0" fontId="7" fillId="2" borderId="0" xfId="0" quotePrefix="1" applyFont="1" applyFill="1" applyAlignment="1">
      <alignment horizontal="left"/>
    </xf>
    <xf numFmtId="0" fontId="5" fillId="4" borderId="1" xfId="0" quotePrefix="1" applyFont="1" applyFill="1" applyBorder="1" applyAlignment="1">
      <alignment horizontal="left"/>
    </xf>
    <xf numFmtId="0" fontId="7" fillId="4" borderId="2" xfId="0" quotePrefix="1" applyFont="1" applyFill="1" applyBorder="1" applyAlignment="1">
      <alignment horizontal="left"/>
    </xf>
    <xf numFmtId="0" fontId="4" fillId="4" borderId="2" xfId="0" applyFont="1" applyFill="1" applyBorder="1"/>
    <xf numFmtId="0" fontId="4" fillId="4" borderId="3" xfId="0" applyFont="1" applyFill="1" applyBorder="1"/>
    <xf numFmtId="0" fontId="4" fillId="0" borderId="4" xfId="0" applyFont="1" applyBorder="1"/>
    <xf numFmtId="0" fontId="5" fillId="2" borderId="0" xfId="0" applyFont="1" applyFill="1"/>
    <xf numFmtId="0" fontId="9" fillId="2" borderId="0" xfId="2" applyFont="1" applyFill="1" applyAlignment="1">
      <alignment horizontal="left" vertical="center"/>
    </xf>
    <xf numFmtId="0" fontId="10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169" fontId="11" fillId="6" borderId="5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right" vertical="center"/>
    </xf>
    <xf numFmtId="170" fontId="9" fillId="5" borderId="5" xfId="2" applyNumberFormat="1" applyFont="1" applyFill="1" applyBorder="1" applyAlignment="1">
      <alignment horizontal="center" vertical="center"/>
    </xf>
    <xf numFmtId="1" fontId="13" fillId="5" borderId="6" xfId="2" applyNumberFormat="1" applyFont="1" applyFill="1" applyBorder="1" applyAlignment="1">
      <alignment horizontal="center" vertical="center"/>
    </xf>
    <xf numFmtId="1" fontId="13" fillId="5" borderId="7" xfId="2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10" fillId="3" borderId="0" xfId="0" applyFont="1" applyFill="1"/>
    <xf numFmtId="0" fontId="12" fillId="2" borderId="0" xfId="2" quotePrefix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12" fillId="2" borderId="0" xfId="2" applyFont="1" applyFill="1" applyAlignment="1">
      <alignment horizontal="left" vertical="center"/>
    </xf>
    <xf numFmtId="0" fontId="12" fillId="2" borderId="8" xfId="2" applyFont="1" applyFill="1" applyBorder="1" applyAlignment="1">
      <alignment horizontal="right" vertical="top" wrapText="1"/>
    </xf>
    <xf numFmtId="0" fontId="6" fillId="7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14" fillId="7" borderId="5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right" vertical="top" wrapText="1"/>
    </xf>
    <xf numFmtId="0" fontId="9" fillId="2" borderId="0" xfId="2" quotePrefix="1" applyFont="1" applyFill="1" applyAlignment="1">
      <alignment vertical="center"/>
    </xf>
    <xf numFmtId="0" fontId="15" fillId="2" borderId="0" xfId="0" applyFont="1" applyFill="1" applyAlignment="1">
      <alignment horizontal="right"/>
    </xf>
    <xf numFmtId="0" fontId="10" fillId="2" borderId="0" xfId="0" applyFont="1" applyFill="1"/>
    <xf numFmtId="0" fontId="16" fillId="8" borderId="5" xfId="2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9" xfId="0" applyFont="1" applyBorder="1"/>
    <xf numFmtId="0" fontId="10" fillId="0" borderId="9" xfId="0" applyFont="1" applyBorder="1"/>
    <xf numFmtId="0" fontId="10" fillId="2" borderId="9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/>
    </xf>
    <xf numFmtId="171" fontId="3" fillId="2" borderId="10" xfId="0" applyNumberFormat="1" applyFont="1" applyFill="1" applyBorder="1"/>
    <xf numFmtId="171" fontId="3" fillId="2" borderId="11" xfId="0" applyNumberFormat="1" applyFont="1" applyFill="1" applyBorder="1"/>
    <xf numFmtId="171" fontId="3" fillId="2" borderId="0" xfId="0" applyNumberFormat="1" applyFont="1" applyFill="1"/>
    <xf numFmtId="171" fontId="3" fillId="2" borderId="0" xfId="0" applyNumberFormat="1" applyFont="1" applyFill="1" applyAlignment="1">
      <alignment horizontal="left"/>
    </xf>
    <xf numFmtId="0" fontId="3" fillId="2" borderId="12" xfId="0" quotePrefix="1" applyFont="1" applyFill="1" applyBorder="1" applyAlignment="1">
      <alignment horizontal="center"/>
    </xf>
    <xf numFmtId="0" fontId="3" fillId="2" borderId="13" xfId="0" quotePrefix="1" applyFont="1" applyFill="1" applyBorder="1" applyAlignment="1">
      <alignment horizontal="center"/>
    </xf>
    <xf numFmtId="0" fontId="17" fillId="7" borderId="14" xfId="2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left" vertical="center"/>
    </xf>
    <xf numFmtId="0" fontId="18" fillId="7" borderId="16" xfId="2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left" vertical="center"/>
    </xf>
    <xf numFmtId="0" fontId="18" fillId="7" borderId="17" xfId="2" applyFont="1" applyFill="1" applyBorder="1" applyAlignment="1">
      <alignment horizontal="left" vertical="center"/>
    </xf>
    <xf numFmtId="171" fontId="3" fillId="0" borderId="18" xfId="0" applyNumberFormat="1" applyFont="1" applyBorder="1" applyAlignment="1">
      <alignment horizontal="center" vertical="center" wrapText="1"/>
    </xf>
    <xf numFmtId="171" fontId="3" fillId="2" borderId="13" xfId="0" applyNumberFormat="1" applyFont="1" applyFill="1" applyBorder="1" applyAlignment="1">
      <alignment horizontal="center" vertical="center" wrapText="1"/>
    </xf>
    <xf numFmtId="0" fontId="6" fillId="7" borderId="19" xfId="2" applyFont="1" applyFill="1" applyBorder="1" applyAlignment="1">
      <alignment horizontal="center" vertical="center"/>
    </xf>
    <xf numFmtId="0" fontId="10" fillId="0" borderId="0" xfId="0" applyFont="1"/>
    <xf numFmtId="0" fontId="5" fillId="2" borderId="18" xfId="0" quotePrefix="1" applyFont="1" applyFill="1" applyBorder="1" applyAlignment="1">
      <alignment horizontal="center" vertical="top"/>
    </xf>
    <xf numFmtId="0" fontId="3" fillId="2" borderId="18" xfId="0" quotePrefix="1" applyFont="1" applyFill="1" applyBorder="1" applyAlignment="1">
      <alignment horizontal="center"/>
    </xf>
    <xf numFmtId="0" fontId="17" fillId="7" borderId="18" xfId="2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7" borderId="21" xfId="2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center"/>
    </xf>
    <xf numFmtId="0" fontId="10" fillId="2" borderId="26" xfId="0" applyFont="1" applyFill="1" applyBorder="1"/>
    <xf numFmtId="0" fontId="3" fillId="2" borderId="26" xfId="0" quotePrefix="1" applyFont="1" applyFill="1" applyBorder="1" applyAlignment="1">
      <alignment horizontal="center"/>
    </xf>
    <xf numFmtId="0" fontId="18" fillId="2" borderId="27" xfId="0" quotePrefix="1" applyFont="1" applyFill="1" applyBorder="1" applyAlignment="1">
      <alignment horizontal="center"/>
    </xf>
    <xf numFmtId="0" fontId="18" fillId="2" borderId="5" xfId="0" quotePrefix="1" applyFont="1" applyFill="1" applyBorder="1" applyAlignment="1">
      <alignment horizontal="center"/>
    </xf>
    <xf numFmtId="0" fontId="18" fillId="2" borderId="20" xfId="0" quotePrefix="1" applyFont="1" applyFill="1" applyBorder="1" applyAlignment="1">
      <alignment horizontal="center"/>
    </xf>
    <xf numFmtId="0" fontId="4" fillId="0" borderId="28" xfId="0" quotePrefix="1" applyFont="1" applyBorder="1" applyAlignment="1">
      <alignment horizontal="center"/>
    </xf>
    <xf numFmtId="0" fontId="2" fillId="2" borderId="13" xfId="0" applyFont="1" applyFill="1" applyBorder="1"/>
    <xf numFmtId="0" fontId="6" fillId="2" borderId="5" xfId="0" quotePrefix="1" applyFont="1" applyFill="1" applyBorder="1" applyAlignment="1">
      <alignment horizontal="left"/>
    </xf>
    <xf numFmtId="0" fontId="10" fillId="2" borderId="12" xfId="0" applyFont="1" applyFill="1" applyBorder="1"/>
    <xf numFmtId="0" fontId="3" fillId="2" borderId="12" xfId="0" applyFont="1" applyFill="1" applyBorder="1"/>
    <xf numFmtId="0" fontId="3" fillId="2" borderId="29" xfId="0" applyFont="1" applyFill="1" applyBorder="1"/>
    <xf numFmtId="0" fontId="3" fillId="2" borderId="21" xfId="0" applyFont="1" applyFill="1" applyBorder="1"/>
    <xf numFmtId="0" fontId="3" fillId="2" borderId="30" xfId="0" applyFont="1" applyFill="1" applyBorder="1"/>
    <xf numFmtId="0" fontId="3" fillId="0" borderId="31" xfId="0" applyFont="1" applyBorder="1"/>
    <xf numFmtId="0" fontId="3" fillId="2" borderId="13" xfId="0" applyFont="1" applyFill="1" applyBorder="1"/>
    <xf numFmtId="0" fontId="6" fillId="2" borderId="21" xfId="0" applyFont="1" applyFill="1" applyBorder="1" applyAlignment="1">
      <alignment horizontal="left"/>
    </xf>
    <xf numFmtId="0" fontId="5" fillId="7" borderId="32" xfId="0" applyFont="1" applyFill="1" applyBorder="1" applyAlignment="1">
      <alignment horizontal="left"/>
    </xf>
    <xf numFmtId="0" fontId="10" fillId="7" borderId="32" xfId="0" applyFont="1" applyFill="1" applyBorder="1" applyAlignment="1">
      <alignment horizontal="left"/>
    </xf>
    <xf numFmtId="0" fontId="3" fillId="7" borderId="32" xfId="0" quotePrefix="1" applyFont="1" applyFill="1" applyBorder="1" applyAlignment="1">
      <alignment horizontal="left"/>
    </xf>
    <xf numFmtId="3" fontId="3" fillId="7" borderId="32" xfId="0" applyNumberFormat="1" applyFont="1" applyFill="1" applyBorder="1"/>
    <xf numFmtId="3" fontId="10" fillId="7" borderId="33" xfId="0" applyNumberFormat="1" applyFont="1" applyFill="1" applyBorder="1"/>
    <xf numFmtId="3" fontId="10" fillId="7" borderId="34" xfId="0" applyNumberFormat="1" applyFont="1" applyFill="1" applyBorder="1"/>
    <xf numFmtId="3" fontId="10" fillId="7" borderId="35" xfId="0" applyNumberFormat="1" applyFont="1" applyFill="1" applyBorder="1"/>
    <xf numFmtId="1" fontId="3" fillId="0" borderId="28" xfId="0" applyNumberFormat="1" applyFont="1" applyBorder="1"/>
    <xf numFmtId="4" fontId="3" fillId="2" borderId="13" xfId="0" applyNumberFormat="1" applyFont="1" applyFill="1" applyBorder="1"/>
    <xf numFmtId="3" fontId="6" fillId="7" borderId="34" xfId="0" applyNumberFormat="1" applyFont="1" applyFill="1" applyBorder="1" applyAlignment="1">
      <alignment horizontal="center"/>
    </xf>
    <xf numFmtId="171" fontId="10" fillId="0" borderId="36" xfId="0" applyNumberFormat="1" applyFont="1" applyBorder="1"/>
    <xf numFmtId="0" fontId="10" fillId="2" borderId="37" xfId="0" applyFont="1" applyFill="1" applyBorder="1" applyAlignment="1">
      <alignment horizontal="left"/>
    </xf>
    <xf numFmtId="3" fontId="10" fillId="2" borderId="37" xfId="0" applyNumberFormat="1" applyFont="1" applyFill="1" applyBorder="1"/>
    <xf numFmtId="3" fontId="10" fillId="2" borderId="38" xfId="0" applyNumberFormat="1" applyFont="1" applyFill="1" applyBorder="1"/>
    <xf numFmtId="3" fontId="10" fillId="2" borderId="39" xfId="0" applyNumberFormat="1" applyFont="1" applyFill="1" applyBorder="1"/>
    <xf numFmtId="3" fontId="10" fillId="2" borderId="40" xfId="0" applyNumberFormat="1" applyFont="1" applyFill="1" applyBorder="1"/>
    <xf numFmtId="1" fontId="3" fillId="0" borderId="14" xfId="0" applyNumberFormat="1" applyFont="1" applyBorder="1"/>
    <xf numFmtId="1" fontId="3" fillId="2" borderId="13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center"/>
    </xf>
    <xf numFmtId="171" fontId="10" fillId="0" borderId="0" xfId="0" applyNumberFormat="1" applyFont="1"/>
    <xf numFmtId="0" fontId="10" fillId="2" borderId="41" xfId="0" applyFont="1" applyFill="1" applyBorder="1" applyAlignment="1">
      <alignment horizontal="left"/>
    </xf>
    <xf numFmtId="3" fontId="10" fillId="2" borderId="41" xfId="0" applyNumberFormat="1" applyFont="1" applyFill="1" applyBorder="1"/>
    <xf numFmtId="3" fontId="10" fillId="2" borderId="42" xfId="0" applyNumberFormat="1" applyFont="1" applyFill="1" applyBorder="1"/>
    <xf numFmtId="3" fontId="10" fillId="2" borderId="43" xfId="0" applyNumberFormat="1" applyFont="1" applyFill="1" applyBorder="1"/>
    <xf numFmtId="3" fontId="10" fillId="2" borderId="44" xfId="0" applyNumberFormat="1" applyFont="1" applyFill="1" applyBorder="1"/>
    <xf numFmtId="1" fontId="3" fillId="0" borderId="45" xfId="0" applyNumberFormat="1" applyFont="1" applyBorder="1"/>
    <xf numFmtId="3" fontId="19" fillId="2" borderId="43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3" fontId="10" fillId="2" borderId="5" xfId="0" applyNumberFormat="1" applyFont="1" applyFill="1" applyBorder="1"/>
    <xf numFmtId="3" fontId="10" fillId="2" borderId="20" xfId="0" applyNumberFormat="1" applyFont="1" applyFill="1" applyBorder="1"/>
    <xf numFmtId="3" fontId="19" fillId="2" borderId="5" xfId="0" applyNumberFormat="1" applyFont="1" applyFill="1" applyBorder="1" applyAlignment="1">
      <alignment horizontal="center"/>
    </xf>
    <xf numFmtId="0" fontId="10" fillId="2" borderId="18" xfId="0" applyFont="1" applyFill="1" applyBorder="1" applyAlignment="1">
      <alignment horizontal="left"/>
    </xf>
    <xf numFmtId="3" fontId="10" fillId="2" borderId="18" xfId="0" applyNumberFormat="1" applyFont="1" applyFill="1" applyBorder="1"/>
    <xf numFmtId="3" fontId="10" fillId="2" borderId="46" xfId="0" applyNumberFormat="1" applyFont="1" applyFill="1" applyBorder="1"/>
    <xf numFmtId="3" fontId="10" fillId="2" borderId="25" xfId="0" applyNumberFormat="1" applyFont="1" applyFill="1" applyBorder="1"/>
    <xf numFmtId="3" fontId="10" fillId="2" borderId="47" xfId="0" applyNumberFormat="1" applyFont="1" applyFill="1" applyBorder="1"/>
    <xf numFmtId="3" fontId="19" fillId="2" borderId="25" xfId="0" applyNumberFormat="1" applyFont="1" applyFill="1" applyBorder="1" applyAlignment="1">
      <alignment horizontal="center"/>
    </xf>
    <xf numFmtId="0" fontId="10" fillId="8" borderId="48" xfId="0" applyFont="1" applyFill="1" applyBorder="1" applyAlignment="1">
      <alignment horizontal="left"/>
    </xf>
    <xf numFmtId="1" fontId="3" fillId="8" borderId="48" xfId="0" applyNumberFormat="1" applyFont="1" applyFill="1" applyBorder="1"/>
    <xf numFmtId="3" fontId="19" fillId="8" borderId="48" xfId="0" applyNumberFormat="1" applyFont="1" applyFill="1" applyBorder="1"/>
    <xf numFmtId="3" fontId="19" fillId="8" borderId="49" xfId="0" applyNumberFormat="1" applyFont="1" applyFill="1" applyBorder="1"/>
    <xf numFmtId="3" fontId="19" fillId="8" borderId="50" xfId="0" applyNumberFormat="1" applyFont="1" applyFill="1" applyBorder="1"/>
    <xf numFmtId="3" fontId="19" fillId="8" borderId="51" xfId="0" applyNumberFormat="1" applyFont="1" applyFill="1" applyBorder="1"/>
    <xf numFmtId="1" fontId="3" fillId="0" borderId="18" xfId="0" applyNumberFormat="1" applyFont="1" applyBorder="1"/>
    <xf numFmtId="3" fontId="19" fillId="8" borderId="50" xfId="0" applyNumberFormat="1" applyFont="1" applyFill="1" applyBorder="1" applyAlignment="1">
      <alignment horizontal="center"/>
    </xf>
    <xf numFmtId="0" fontId="10" fillId="8" borderId="52" xfId="0" applyFont="1" applyFill="1" applyBorder="1" applyAlignment="1">
      <alignment horizontal="left"/>
    </xf>
    <xf numFmtId="1" fontId="3" fillId="8" borderId="52" xfId="0" applyNumberFormat="1" applyFont="1" applyFill="1" applyBorder="1"/>
    <xf numFmtId="3" fontId="19" fillId="8" borderId="52" xfId="0" applyNumberFormat="1" applyFont="1" applyFill="1" applyBorder="1"/>
    <xf numFmtId="3" fontId="19" fillId="8" borderId="53" xfId="0" applyNumberFormat="1" applyFont="1" applyFill="1" applyBorder="1"/>
    <xf numFmtId="3" fontId="19" fillId="8" borderId="54" xfId="0" applyNumberFormat="1" applyFont="1" applyFill="1" applyBorder="1"/>
    <xf numFmtId="3" fontId="19" fillId="8" borderId="55" xfId="0" applyNumberFormat="1" applyFont="1" applyFill="1" applyBorder="1"/>
    <xf numFmtId="1" fontId="3" fillId="0" borderId="26" xfId="0" applyNumberFormat="1" applyFont="1" applyBorder="1"/>
    <xf numFmtId="3" fontId="19" fillId="8" borderId="54" xfId="0" applyNumberFormat="1" applyFont="1" applyFill="1" applyBorder="1" applyAlignment="1">
      <alignment horizontal="center"/>
    </xf>
    <xf numFmtId="0" fontId="10" fillId="8" borderId="56" xfId="0" applyFont="1" applyFill="1" applyBorder="1" applyAlignment="1">
      <alignment horizontal="left"/>
    </xf>
    <xf numFmtId="1" fontId="3" fillId="8" borderId="57" xfId="0" applyNumberFormat="1" applyFont="1" applyFill="1" applyBorder="1"/>
    <xf numFmtId="3" fontId="19" fillId="8" borderId="57" xfId="0" applyNumberFormat="1" applyFont="1" applyFill="1" applyBorder="1"/>
    <xf numFmtId="3" fontId="19" fillId="8" borderId="58" xfId="0" applyNumberFormat="1" applyFont="1" applyFill="1" applyBorder="1"/>
    <xf numFmtId="3" fontId="19" fillId="8" borderId="59" xfId="0" applyNumberFormat="1" applyFont="1" applyFill="1" applyBorder="1"/>
    <xf numFmtId="3" fontId="19" fillId="8" borderId="60" xfId="0" applyNumberFormat="1" applyFont="1" applyFill="1" applyBorder="1"/>
    <xf numFmtId="3" fontId="19" fillId="8" borderId="59" xfId="0" applyNumberFormat="1" applyFont="1" applyFill="1" applyBorder="1" applyAlignment="1">
      <alignment horizontal="center"/>
    </xf>
    <xf numFmtId="0" fontId="10" fillId="2" borderId="61" xfId="0" applyFont="1" applyFill="1" applyBorder="1" applyAlignment="1">
      <alignment horizontal="left"/>
    </xf>
    <xf numFmtId="3" fontId="10" fillId="2" borderId="48" xfId="0" applyNumberFormat="1" applyFont="1" applyFill="1" applyBorder="1"/>
    <xf numFmtId="3" fontId="10" fillId="2" borderId="49" xfId="0" applyNumberFormat="1" applyFont="1" applyFill="1" applyBorder="1"/>
    <xf numFmtId="3" fontId="10" fillId="2" borderId="50" xfId="0" applyNumberFormat="1" applyFont="1" applyFill="1" applyBorder="1"/>
    <xf numFmtId="3" fontId="10" fillId="2" borderId="51" xfId="0" applyNumberFormat="1" applyFont="1" applyFill="1" applyBorder="1"/>
    <xf numFmtId="3" fontId="19" fillId="2" borderId="50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left"/>
    </xf>
    <xf numFmtId="3" fontId="10" fillId="2" borderId="52" xfId="0" applyNumberFormat="1" applyFont="1" applyFill="1" applyBorder="1"/>
    <xf numFmtId="3" fontId="10" fillId="2" borderId="53" xfId="0" applyNumberFormat="1" applyFont="1" applyFill="1" applyBorder="1"/>
    <xf numFmtId="3" fontId="10" fillId="2" borderId="54" xfId="0" applyNumberFormat="1" applyFont="1" applyFill="1" applyBorder="1"/>
    <xf numFmtId="3" fontId="10" fillId="2" borderId="55" xfId="0" applyNumberFormat="1" applyFont="1" applyFill="1" applyBorder="1"/>
    <xf numFmtId="3" fontId="19" fillId="2" borderId="54" xfId="0" applyNumberFormat="1" applyFont="1" applyFill="1" applyBorder="1" applyAlignment="1">
      <alignment horizontal="center"/>
    </xf>
    <xf numFmtId="1" fontId="3" fillId="0" borderId="63" xfId="0" applyNumberFormat="1" applyFont="1" applyBorder="1"/>
    <xf numFmtId="0" fontId="10" fillId="2" borderId="64" xfId="0" applyFont="1" applyFill="1" applyBorder="1" applyAlignment="1">
      <alignment horizontal="left"/>
    </xf>
    <xf numFmtId="0" fontId="20" fillId="2" borderId="64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65" xfId="0" applyFont="1" applyFill="1" applyBorder="1" applyAlignment="1">
      <alignment horizontal="left"/>
    </xf>
    <xf numFmtId="3" fontId="10" fillId="2" borderId="63" xfId="0" applyNumberFormat="1" applyFont="1" applyFill="1" applyBorder="1"/>
    <xf numFmtId="3" fontId="10" fillId="2" borderId="22" xfId="0" applyNumberFormat="1" applyFont="1" applyFill="1" applyBorder="1"/>
    <xf numFmtId="3" fontId="10" fillId="2" borderId="23" xfId="0" applyNumberFormat="1" applyFont="1" applyFill="1" applyBorder="1"/>
    <xf numFmtId="3" fontId="10" fillId="2" borderId="24" xfId="0" applyNumberFormat="1" applyFont="1" applyFill="1" applyBorder="1"/>
    <xf numFmtId="3" fontId="19" fillId="2" borderId="23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/>
    </xf>
    <xf numFmtId="3" fontId="10" fillId="2" borderId="14" xfId="0" applyNumberFormat="1" applyFont="1" applyFill="1" applyBorder="1"/>
    <xf numFmtId="3" fontId="10" fillId="2" borderId="66" xfId="0" applyNumberFormat="1" applyFont="1" applyFill="1" applyBorder="1"/>
    <xf numFmtId="3" fontId="10" fillId="2" borderId="19" xfId="0" applyNumberFormat="1" applyFont="1" applyFill="1" applyBorder="1"/>
    <xf numFmtId="3" fontId="10" fillId="2" borderId="67" xfId="0" applyNumberFormat="1" applyFont="1" applyFill="1" applyBorder="1"/>
    <xf numFmtId="1" fontId="3" fillId="0" borderId="68" xfId="0" applyNumberFormat="1" applyFont="1" applyBorder="1"/>
    <xf numFmtId="3" fontId="19" fillId="2" borderId="19" xfId="0" applyNumberFormat="1" applyFont="1" applyFill="1" applyBorder="1" applyAlignment="1">
      <alignment horizontal="center"/>
    </xf>
    <xf numFmtId="0" fontId="10" fillId="2" borderId="48" xfId="0" applyFont="1" applyFill="1" applyBorder="1" applyAlignment="1">
      <alignment horizontal="left"/>
    </xf>
    <xf numFmtId="3" fontId="10" fillId="2" borderId="48" xfId="0" quotePrefix="1" applyNumberFormat="1" applyFont="1" applyFill="1" applyBorder="1"/>
    <xf numFmtId="3" fontId="10" fillId="2" borderId="49" xfId="0" quotePrefix="1" applyNumberFormat="1" applyFont="1" applyFill="1" applyBorder="1"/>
    <xf numFmtId="3" fontId="10" fillId="2" borderId="50" xfId="0" quotePrefix="1" applyNumberFormat="1" applyFont="1" applyFill="1" applyBorder="1"/>
    <xf numFmtId="3" fontId="10" fillId="2" borderId="51" xfId="0" quotePrefix="1" applyNumberFormat="1" applyFont="1" applyFill="1" applyBorder="1"/>
    <xf numFmtId="1" fontId="10" fillId="0" borderId="68" xfId="0" quotePrefix="1" applyNumberFormat="1" applyFont="1" applyBorder="1"/>
    <xf numFmtId="1" fontId="10" fillId="2" borderId="13" xfId="0" quotePrefix="1" applyNumberFormat="1" applyFont="1" applyFill="1" applyBorder="1" applyAlignment="1">
      <alignment horizontal="right"/>
    </xf>
    <xf numFmtId="3" fontId="19" fillId="2" borderId="50" xfId="0" quotePrefix="1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/>
    </xf>
    <xf numFmtId="3" fontId="10" fillId="2" borderId="57" xfId="0" quotePrefix="1" applyNumberFormat="1" applyFont="1" applyFill="1" applyBorder="1"/>
    <xf numFmtId="3" fontId="10" fillId="2" borderId="58" xfId="0" quotePrefix="1" applyNumberFormat="1" applyFont="1" applyFill="1" applyBorder="1"/>
    <xf numFmtId="3" fontId="10" fillId="2" borderId="59" xfId="0" quotePrefix="1" applyNumberFormat="1" applyFont="1" applyFill="1" applyBorder="1"/>
    <xf numFmtId="3" fontId="10" fillId="2" borderId="60" xfId="0" quotePrefix="1" applyNumberFormat="1" applyFont="1" applyFill="1" applyBorder="1"/>
    <xf numFmtId="1" fontId="10" fillId="0" borderId="12" xfId="0" quotePrefix="1" applyNumberFormat="1" applyFont="1" applyBorder="1"/>
    <xf numFmtId="3" fontId="19" fillId="2" borderId="59" xfId="0" quotePrefix="1" applyNumberFormat="1" applyFont="1" applyFill="1" applyBorder="1" applyAlignment="1">
      <alignment horizontal="center"/>
    </xf>
    <xf numFmtId="171" fontId="10" fillId="2" borderId="0" xfId="0" applyNumberFormat="1" applyFont="1" applyFill="1"/>
    <xf numFmtId="0" fontId="5" fillId="9" borderId="32" xfId="0" quotePrefix="1" applyFont="1" applyFill="1" applyBorder="1" applyAlignment="1">
      <alignment horizontal="left"/>
    </xf>
    <xf numFmtId="0" fontId="3" fillId="9" borderId="32" xfId="0" applyFont="1" applyFill="1" applyBorder="1" applyAlignment="1">
      <alignment horizontal="left"/>
    </xf>
    <xf numFmtId="0" fontId="3" fillId="9" borderId="32" xfId="0" quotePrefix="1" applyFont="1" applyFill="1" applyBorder="1" applyAlignment="1">
      <alignment horizontal="left"/>
    </xf>
    <xf numFmtId="3" fontId="3" fillId="9" borderId="32" xfId="0" applyNumberFormat="1" applyFont="1" applyFill="1" applyBorder="1"/>
    <xf numFmtId="3" fontId="3" fillId="9" borderId="33" xfId="0" applyNumberFormat="1" applyFont="1" applyFill="1" applyBorder="1"/>
    <xf numFmtId="3" fontId="3" fillId="9" borderId="34" xfId="0" applyNumberFormat="1" applyFont="1" applyFill="1" applyBorder="1"/>
    <xf numFmtId="3" fontId="3" fillId="9" borderId="35" xfId="0" applyNumberFormat="1" applyFont="1" applyFill="1" applyBorder="1"/>
    <xf numFmtId="1" fontId="3" fillId="0" borderId="69" xfId="0" applyNumberFormat="1" applyFont="1" applyBorder="1"/>
    <xf numFmtId="3" fontId="6" fillId="9" borderId="34" xfId="0" applyNumberFormat="1" applyFont="1" applyFill="1" applyBorder="1" applyAlignment="1">
      <alignment horizontal="center"/>
    </xf>
    <xf numFmtId="171" fontId="10" fillId="3" borderId="0" xfId="0" applyNumberFormat="1" applyFont="1" applyFill="1"/>
    <xf numFmtId="171" fontId="3" fillId="3" borderId="0" xfId="0" applyNumberFormat="1" applyFont="1" applyFill="1"/>
    <xf numFmtId="0" fontId="10" fillId="2" borderId="70" xfId="0" quotePrefix="1" applyFont="1" applyFill="1" applyBorder="1" applyAlignment="1">
      <alignment horizontal="left"/>
    </xf>
    <xf numFmtId="0" fontId="10" fillId="2" borderId="70" xfId="0" applyFont="1" applyFill="1" applyBorder="1" applyAlignment="1">
      <alignment horizontal="left"/>
    </xf>
    <xf numFmtId="3" fontId="10" fillId="2" borderId="70" xfId="0" applyNumberFormat="1" applyFont="1" applyFill="1" applyBorder="1"/>
    <xf numFmtId="3" fontId="10" fillId="2" borderId="71" xfId="0" applyNumberFormat="1" applyFont="1" applyFill="1" applyBorder="1"/>
    <xf numFmtId="3" fontId="10" fillId="2" borderId="72" xfId="0" applyNumberFormat="1" applyFont="1" applyFill="1" applyBorder="1"/>
    <xf numFmtId="3" fontId="10" fillId="2" borderId="73" xfId="0" applyNumberFormat="1" applyFont="1" applyFill="1" applyBorder="1"/>
    <xf numFmtId="1" fontId="3" fillId="2" borderId="0" xfId="0" applyNumberFormat="1" applyFont="1" applyFill="1" applyAlignment="1">
      <alignment horizontal="right"/>
    </xf>
    <xf numFmtId="0" fontId="10" fillId="5" borderId="74" xfId="0" applyFont="1" applyFill="1" applyBorder="1" applyAlignment="1">
      <alignment horizontal="left"/>
    </xf>
    <xf numFmtId="0" fontId="10" fillId="2" borderId="75" xfId="0" applyFont="1" applyFill="1" applyBorder="1" applyAlignment="1">
      <alignment horizontal="left"/>
    </xf>
    <xf numFmtId="0" fontId="10" fillId="2" borderId="76" xfId="0" quotePrefix="1" applyFont="1" applyFill="1" applyBorder="1" applyAlignment="1">
      <alignment horizontal="left"/>
    </xf>
    <xf numFmtId="3" fontId="21" fillId="5" borderId="77" xfId="2" applyNumberFormat="1" applyFont="1" applyFill="1" applyBorder="1" applyAlignment="1">
      <alignment horizontal="right" vertical="center"/>
    </xf>
    <xf numFmtId="3" fontId="21" fillId="5" borderId="78" xfId="2" applyNumberFormat="1" applyFont="1" applyFill="1" applyBorder="1" applyAlignment="1">
      <alignment horizontal="right" vertical="center"/>
    </xf>
    <xf numFmtId="3" fontId="21" fillId="5" borderId="75" xfId="2" applyNumberFormat="1" applyFont="1" applyFill="1" applyBorder="1" applyAlignment="1">
      <alignment horizontal="right" vertical="center"/>
    </xf>
    <xf numFmtId="3" fontId="21" fillId="5" borderId="79" xfId="2" applyNumberFormat="1" applyFont="1" applyFill="1" applyBorder="1" applyAlignment="1">
      <alignment horizontal="right" vertical="center"/>
    </xf>
    <xf numFmtId="3" fontId="19" fillId="2" borderId="80" xfId="0" applyNumberFormat="1" applyFont="1" applyFill="1" applyBorder="1" applyAlignment="1">
      <alignment horizontal="center"/>
    </xf>
    <xf numFmtId="0" fontId="10" fillId="5" borderId="81" xfId="0" applyFont="1" applyFill="1" applyBorder="1" applyAlignment="1">
      <alignment horizontal="left"/>
    </xf>
    <xf numFmtId="0" fontId="10" fillId="2" borderId="82" xfId="0" applyFont="1" applyFill="1" applyBorder="1" applyAlignment="1">
      <alignment horizontal="left"/>
    </xf>
    <xf numFmtId="0" fontId="10" fillId="2" borderId="83" xfId="0" quotePrefix="1" applyFont="1" applyFill="1" applyBorder="1" applyAlignment="1">
      <alignment horizontal="left"/>
    </xf>
    <xf numFmtId="3" fontId="21" fillId="5" borderId="84" xfId="2" applyNumberFormat="1" applyFont="1" applyFill="1" applyBorder="1" applyAlignment="1">
      <alignment horizontal="right" vertical="center"/>
    </xf>
    <xf numFmtId="3" fontId="21" fillId="5" borderId="85" xfId="2" applyNumberFormat="1" applyFont="1" applyFill="1" applyBorder="1" applyAlignment="1">
      <alignment horizontal="right" vertical="center"/>
    </xf>
    <xf numFmtId="3" fontId="21" fillId="5" borderId="82" xfId="2" applyNumberFormat="1" applyFont="1" applyFill="1" applyBorder="1" applyAlignment="1">
      <alignment horizontal="right" vertical="center"/>
    </xf>
    <xf numFmtId="3" fontId="21" fillId="5" borderId="86" xfId="2" applyNumberFormat="1" applyFont="1" applyFill="1" applyBorder="1" applyAlignment="1">
      <alignment horizontal="right" vertical="center"/>
    </xf>
    <xf numFmtId="0" fontId="10" fillId="5" borderId="87" xfId="0" applyFont="1" applyFill="1" applyBorder="1" applyAlignment="1">
      <alignment horizontal="left"/>
    </xf>
    <xf numFmtId="0" fontId="10" fillId="2" borderId="88" xfId="0" applyFont="1" applyFill="1" applyBorder="1" applyAlignment="1">
      <alignment horizontal="left"/>
    </xf>
    <xf numFmtId="0" fontId="10" fillId="2" borderId="89" xfId="0" quotePrefix="1" applyFont="1" applyFill="1" applyBorder="1" applyAlignment="1">
      <alignment horizontal="left"/>
    </xf>
    <xf numFmtId="3" fontId="21" fillId="5" borderId="90" xfId="2" applyNumberFormat="1" applyFont="1" applyFill="1" applyBorder="1" applyAlignment="1">
      <alignment horizontal="right" vertical="center"/>
    </xf>
    <xf numFmtId="3" fontId="21" fillId="5" borderId="91" xfId="2" applyNumberFormat="1" applyFont="1" applyFill="1" applyBorder="1" applyAlignment="1">
      <alignment horizontal="right" vertical="center"/>
    </xf>
    <xf numFmtId="3" fontId="21" fillId="5" borderId="88" xfId="2" applyNumberFormat="1" applyFont="1" applyFill="1" applyBorder="1" applyAlignment="1">
      <alignment horizontal="right" vertical="center"/>
    </xf>
    <xf numFmtId="3" fontId="21" fillId="5" borderId="92" xfId="2" applyNumberFormat="1" applyFont="1" applyFill="1" applyBorder="1" applyAlignment="1">
      <alignment horizontal="right" vertical="center"/>
    </xf>
    <xf numFmtId="0" fontId="10" fillId="2" borderId="93" xfId="0" quotePrefix="1" applyFont="1" applyFill="1" applyBorder="1" applyAlignment="1">
      <alignment horizontal="left"/>
    </xf>
    <xf numFmtId="0" fontId="10" fillId="2" borderId="93" xfId="0" applyFont="1" applyFill="1" applyBorder="1" applyAlignment="1">
      <alignment horizontal="left"/>
    </xf>
    <xf numFmtId="3" fontId="10" fillId="2" borderId="93" xfId="0" applyNumberFormat="1" applyFont="1" applyFill="1" applyBorder="1"/>
    <xf numFmtId="3" fontId="10" fillId="2" borderId="94" xfId="0" applyNumberFormat="1" applyFont="1" applyFill="1" applyBorder="1"/>
    <xf numFmtId="3" fontId="10" fillId="2" borderId="80" xfId="0" applyNumberFormat="1" applyFont="1" applyFill="1" applyBorder="1"/>
    <xf numFmtId="3" fontId="10" fillId="2" borderId="95" xfId="0" applyNumberFormat="1" applyFont="1" applyFill="1" applyBorder="1"/>
    <xf numFmtId="0" fontId="10" fillId="2" borderId="41" xfId="0" quotePrefix="1" applyFont="1" applyFill="1" applyBorder="1" applyAlignment="1">
      <alignment horizontal="left"/>
    </xf>
    <xf numFmtId="0" fontId="10" fillId="5" borderId="26" xfId="0" applyFont="1" applyFill="1" applyBorder="1" applyAlignment="1">
      <alignment horizontal="left"/>
    </xf>
    <xf numFmtId="3" fontId="10" fillId="5" borderId="26" xfId="0" applyNumberFormat="1" applyFont="1" applyFill="1" applyBorder="1"/>
    <xf numFmtId="3" fontId="10" fillId="5" borderId="27" xfId="0" applyNumberFormat="1" applyFont="1" applyFill="1" applyBorder="1"/>
    <xf numFmtId="3" fontId="10" fillId="5" borderId="5" xfId="0" applyNumberFormat="1" applyFont="1" applyFill="1" applyBorder="1"/>
    <xf numFmtId="3" fontId="21" fillId="5" borderId="5" xfId="2" applyNumberFormat="1" applyFont="1" applyFill="1" applyBorder="1" applyAlignment="1">
      <alignment horizontal="right" vertical="center"/>
    </xf>
    <xf numFmtId="3" fontId="10" fillId="5" borderId="20" xfId="0" applyNumberFormat="1" applyFont="1" applyFill="1" applyBorder="1"/>
    <xf numFmtId="3" fontId="19" fillId="5" borderId="5" xfId="0" applyNumberFormat="1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/>
    </xf>
    <xf numFmtId="0" fontId="10" fillId="2" borderId="52" xfId="0" quotePrefix="1" applyFont="1" applyFill="1" applyBorder="1" applyAlignment="1">
      <alignment horizontal="left"/>
    </xf>
    <xf numFmtId="0" fontId="20" fillId="2" borderId="41" xfId="0" applyFont="1" applyFill="1" applyBorder="1" applyAlignment="1">
      <alignment horizontal="left"/>
    </xf>
    <xf numFmtId="0" fontId="10" fillId="5" borderId="48" xfId="0" applyFont="1" applyFill="1" applyBorder="1" applyAlignment="1">
      <alignment horizontal="left"/>
    </xf>
    <xf numFmtId="0" fontId="10" fillId="5" borderId="48" xfId="0" quotePrefix="1" applyFont="1" applyFill="1" applyBorder="1" applyAlignment="1">
      <alignment horizontal="left"/>
    </xf>
    <xf numFmtId="3" fontId="10" fillId="5" borderId="48" xfId="0" applyNumberFormat="1" applyFont="1" applyFill="1" applyBorder="1"/>
    <xf numFmtId="3" fontId="10" fillId="5" borderId="49" xfId="0" applyNumberFormat="1" applyFont="1" applyFill="1" applyBorder="1"/>
    <xf numFmtId="3" fontId="10" fillId="5" borderId="50" xfId="0" applyNumberFormat="1" applyFont="1" applyFill="1" applyBorder="1"/>
    <xf numFmtId="3" fontId="10" fillId="5" borderId="51" xfId="0" applyNumberFormat="1" applyFont="1" applyFill="1" applyBorder="1"/>
    <xf numFmtId="3" fontId="19" fillId="5" borderId="50" xfId="0" applyNumberFormat="1" applyFont="1" applyFill="1" applyBorder="1" applyAlignment="1">
      <alignment horizontal="center"/>
    </xf>
    <xf numFmtId="0" fontId="10" fillId="5" borderId="57" xfId="0" applyFont="1" applyFill="1" applyBorder="1" applyAlignment="1">
      <alignment horizontal="left"/>
    </xf>
    <xf numFmtId="0" fontId="20" fillId="5" borderId="56" xfId="0" applyFont="1" applyFill="1" applyBorder="1" applyAlignment="1">
      <alignment horizontal="left"/>
    </xf>
    <xf numFmtId="0" fontId="10" fillId="5" borderId="57" xfId="0" quotePrefix="1" applyFont="1" applyFill="1" applyBorder="1" applyAlignment="1">
      <alignment horizontal="left"/>
    </xf>
    <xf numFmtId="3" fontId="10" fillId="5" borderId="57" xfId="0" applyNumberFormat="1" applyFont="1" applyFill="1" applyBorder="1"/>
    <xf numFmtId="3" fontId="10" fillId="5" borderId="58" xfId="0" applyNumberFormat="1" applyFont="1" applyFill="1" applyBorder="1"/>
    <xf numFmtId="3" fontId="10" fillId="5" borderId="59" xfId="0" applyNumberFormat="1" applyFont="1" applyFill="1" applyBorder="1"/>
    <xf numFmtId="3" fontId="10" fillId="5" borderId="60" xfId="0" applyNumberFormat="1" applyFont="1" applyFill="1" applyBorder="1"/>
    <xf numFmtId="1" fontId="3" fillId="0" borderId="96" xfId="0" applyNumberFormat="1" applyFont="1" applyBorder="1"/>
    <xf numFmtId="1" fontId="3" fillId="0" borderId="97" xfId="0" applyNumberFormat="1" applyFont="1" applyBorder="1"/>
    <xf numFmtId="3" fontId="19" fillId="5" borderId="59" xfId="0" applyNumberFormat="1" applyFont="1" applyFill="1" applyBorder="1" applyAlignment="1">
      <alignment horizontal="center"/>
    </xf>
    <xf numFmtId="0" fontId="22" fillId="2" borderId="0" xfId="0" applyFont="1" applyFill="1"/>
    <xf numFmtId="0" fontId="10" fillId="2" borderId="12" xfId="0" quotePrefix="1" applyFont="1" applyFill="1" applyBorder="1" applyAlignment="1">
      <alignment horizontal="left"/>
    </xf>
    <xf numFmtId="3" fontId="10" fillId="2" borderId="12" xfId="0" quotePrefix="1" applyNumberFormat="1" applyFont="1" applyFill="1" applyBorder="1"/>
    <xf numFmtId="3" fontId="10" fillId="2" borderId="29" xfId="0" quotePrefix="1" applyNumberFormat="1" applyFont="1" applyFill="1" applyBorder="1"/>
    <xf numFmtId="3" fontId="10" fillId="2" borderId="21" xfId="0" quotePrefix="1" applyNumberFormat="1" applyFont="1" applyFill="1" applyBorder="1"/>
    <xf numFmtId="3" fontId="10" fillId="2" borderId="30" xfId="0" quotePrefix="1" applyNumberFormat="1" applyFont="1" applyFill="1" applyBorder="1"/>
    <xf numFmtId="1" fontId="10" fillId="0" borderId="18" xfId="0" quotePrefix="1" applyNumberFormat="1" applyFont="1" applyBorder="1"/>
    <xf numFmtId="1" fontId="10" fillId="0" borderId="26" xfId="0" quotePrefix="1" applyNumberFormat="1" applyFont="1" applyBorder="1"/>
    <xf numFmtId="3" fontId="19" fillId="2" borderId="21" xfId="0" quotePrefix="1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left"/>
    </xf>
    <xf numFmtId="0" fontId="3" fillId="10" borderId="32" xfId="0" applyFont="1" applyFill="1" applyBorder="1" applyAlignment="1">
      <alignment horizontal="left"/>
    </xf>
    <xf numFmtId="3" fontId="3" fillId="10" borderId="32" xfId="0" applyNumberFormat="1" applyFont="1" applyFill="1" applyBorder="1"/>
    <xf numFmtId="3" fontId="10" fillId="10" borderId="33" xfId="0" applyNumberFormat="1" applyFont="1" applyFill="1" applyBorder="1"/>
    <xf numFmtId="3" fontId="10" fillId="10" borderId="34" xfId="0" applyNumberFormat="1" applyFont="1" applyFill="1" applyBorder="1"/>
    <xf numFmtId="3" fontId="23" fillId="10" borderId="34" xfId="2" applyNumberFormat="1" applyFont="1" applyFill="1" applyBorder="1" applyAlignment="1">
      <alignment vertical="center"/>
    </xf>
    <xf numFmtId="3" fontId="10" fillId="10" borderId="35" xfId="0" applyNumberFormat="1" applyFont="1" applyFill="1" applyBorder="1"/>
    <xf numFmtId="3" fontId="19" fillId="10" borderId="34" xfId="0" applyNumberFormat="1" applyFont="1" applyFill="1" applyBorder="1" applyAlignment="1">
      <alignment horizontal="center"/>
    </xf>
    <xf numFmtId="3" fontId="10" fillId="2" borderId="93" xfId="0" quotePrefix="1" applyNumberFormat="1" applyFont="1" applyFill="1" applyBorder="1"/>
    <xf numFmtId="3" fontId="10" fillId="2" borderId="94" xfId="0" quotePrefix="1" applyNumberFormat="1" applyFont="1" applyFill="1" applyBorder="1"/>
    <xf numFmtId="3" fontId="10" fillId="2" borderId="80" xfId="0" quotePrefix="1" applyNumberFormat="1" applyFont="1" applyFill="1" applyBorder="1"/>
    <xf numFmtId="3" fontId="10" fillId="2" borderId="95" xfId="0" quotePrefix="1" applyNumberFormat="1" applyFont="1" applyFill="1" applyBorder="1"/>
    <xf numFmtId="3" fontId="19" fillId="2" borderId="80" xfId="0" quotePrefix="1" applyNumberFormat="1" applyFont="1" applyFill="1" applyBorder="1" applyAlignment="1">
      <alignment horizontal="center"/>
    </xf>
    <xf numFmtId="3" fontId="10" fillId="2" borderId="52" xfId="0" quotePrefix="1" applyNumberFormat="1" applyFont="1" applyFill="1" applyBorder="1"/>
    <xf numFmtId="3" fontId="10" fillId="2" borderId="53" xfId="0" quotePrefix="1" applyNumberFormat="1" applyFont="1" applyFill="1" applyBorder="1"/>
    <xf numFmtId="3" fontId="10" fillId="2" borderId="54" xfId="0" quotePrefix="1" applyNumberFormat="1" applyFont="1" applyFill="1" applyBorder="1"/>
    <xf numFmtId="3" fontId="10" fillId="2" borderId="55" xfId="0" quotePrefix="1" applyNumberFormat="1" applyFont="1" applyFill="1" applyBorder="1"/>
    <xf numFmtId="3" fontId="19" fillId="2" borderId="54" xfId="0" quotePrefix="1" applyNumberFormat="1" applyFont="1" applyFill="1" applyBorder="1" applyAlignment="1">
      <alignment horizontal="center"/>
    </xf>
    <xf numFmtId="3" fontId="10" fillId="2" borderId="41" xfId="0" quotePrefix="1" applyNumberFormat="1" applyFont="1" applyFill="1" applyBorder="1"/>
    <xf numFmtId="3" fontId="10" fillId="2" borderId="42" xfId="0" quotePrefix="1" applyNumberFormat="1" applyFont="1" applyFill="1" applyBorder="1"/>
    <xf numFmtId="3" fontId="10" fillId="2" borderId="43" xfId="0" quotePrefix="1" applyNumberFormat="1" applyFont="1" applyFill="1" applyBorder="1"/>
    <xf numFmtId="3" fontId="10" fillId="2" borderId="44" xfId="0" quotePrefix="1" applyNumberFormat="1" applyFont="1" applyFill="1" applyBorder="1"/>
    <xf numFmtId="3" fontId="19" fillId="2" borderId="43" xfId="0" quotePrefix="1" applyNumberFormat="1" applyFont="1" applyFill="1" applyBorder="1" applyAlignment="1">
      <alignment horizontal="center"/>
    </xf>
    <xf numFmtId="0" fontId="10" fillId="11" borderId="26" xfId="0" applyFont="1" applyFill="1" applyBorder="1" applyAlignment="1">
      <alignment horizontal="left"/>
    </xf>
    <xf numFmtId="0" fontId="10" fillId="11" borderId="26" xfId="0" quotePrefix="1" applyFont="1" applyFill="1" applyBorder="1" applyAlignment="1">
      <alignment horizontal="left"/>
    </xf>
    <xf numFmtId="3" fontId="10" fillId="11" borderId="26" xfId="0" quotePrefix="1" applyNumberFormat="1" applyFont="1" applyFill="1" applyBorder="1"/>
    <xf numFmtId="3" fontId="10" fillId="11" borderId="27" xfId="0" quotePrefix="1" applyNumberFormat="1" applyFont="1" applyFill="1" applyBorder="1"/>
    <xf numFmtId="3" fontId="10" fillId="11" borderId="5" xfId="0" quotePrefix="1" applyNumberFormat="1" applyFont="1" applyFill="1" applyBorder="1"/>
    <xf numFmtId="3" fontId="10" fillId="11" borderId="20" xfId="0" quotePrefix="1" applyNumberFormat="1" applyFont="1" applyFill="1" applyBorder="1"/>
    <xf numFmtId="3" fontId="19" fillId="11" borderId="5" xfId="0" quotePrefix="1" applyNumberFormat="1" applyFont="1" applyFill="1" applyBorder="1" applyAlignment="1">
      <alignment horizontal="center"/>
    </xf>
    <xf numFmtId="172" fontId="10" fillId="2" borderId="93" xfId="1" applyFont="1" applyFill="1" applyBorder="1" applyAlignment="1">
      <alignment horizontal="left"/>
    </xf>
    <xf numFmtId="0" fontId="20" fillId="2" borderId="93" xfId="0" applyFont="1" applyFill="1" applyBorder="1" applyAlignment="1">
      <alignment horizontal="left"/>
    </xf>
    <xf numFmtId="0" fontId="10" fillId="2" borderId="57" xfId="0" quotePrefix="1" applyFont="1" applyFill="1" applyBorder="1" applyAlignment="1">
      <alignment horizontal="left"/>
    </xf>
    <xf numFmtId="1" fontId="10" fillId="0" borderId="31" xfId="0" quotePrefix="1" applyNumberFormat="1" applyFont="1" applyBorder="1"/>
    <xf numFmtId="0" fontId="5" fillId="5" borderId="32" xfId="0" quotePrefix="1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2" xfId="0" quotePrefix="1" applyFont="1" applyFill="1" applyBorder="1" applyAlignment="1">
      <alignment horizontal="left"/>
    </xf>
    <xf numFmtId="3" fontId="3" fillId="5" borderId="32" xfId="0" applyNumberFormat="1" applyFont="1" applyFill="1" applyBorder="1"/>
    <xf numFmtId="3" fontId="10" fillId="5" borderId="33" xfId="0" applyNumberFormat="1" applyFont="1" applyFill="1" applyBorder="1"/>
    <xf numFmtId="3" fontId="10" fillId="5" borderId="34" xfId="0" applyNumberFormat="1" applyFont="1" applyFill="1" applyBorder="1"/>
    <xf numFmtId="3" fontId="10" fillId="5" borderId="35" xfId="0" applyNumberFormat="1" applyFont="1" applyFill="1" applyBorder="1"/>
    <xf numFmtId="1" fontId="10" fillId="0" borderId="98" xfId="0" quotePrefix="1" applyNumberFormat="1" applyFont="1" applyBorder="1"/>
    <xf numFmtId="3" fontId="19" fillId="5" borderId="34" xfId="0" applyNumberFormat="1" applyFont="1" applyFill="1" applyBorder="1" applyAlignment="1">
      <alignment horizontal="center"/>
    </xf>
    <xf numFmtId="0" fontId="5" fillId="7" borderId="99" xfId="0" applyFont="1" applyFill="1" applyBorder="1" applyAlignment="1">
      <alignment horizontal="left"/>
    </xf>
    <xf numFmtId="0" fontId="3" fillId="7" borderId="99" xfId="0" applyFont="1" applyFill="1" applyBorder="1" applyAlignment="1">
      <alignment horizontal="left"/>
    </xf>
    <xf numFmtId="173" fontId="3" fillId="7" borderId="99" xfId="0" applyNumberFormat="1" applyFont="1" applyFill="1" applyBorder="1"/>
    <xf numFmtId="173" fontId="10" fillId="8" borderId="100" xfId="0" applyNumberFormat="1" applyFont="1" applyFill="1" applyBorder="1"/>
    <xf numFmtId="173" fontId="10" fillId="8" borderId="101" xfId="0" applyNumberFormat="1" applyFont="1" applyFill="1" applyBorder="1"/>
    <xf numFmtId="173" fontId="10" fillId="8" borderId="102" xfId="0" applyNumberFormat="1" applyFont="1" applyFill="1" applyBorder="1"/>
    <xf numFmtId="3" fontId="19" fillId="7" borderId="101" xfId="0" applyNumberFormat="1" applyFont="1" applyFill="1" applyBorder="1" applyAlignment="1">
      <alignment horizontal="center"/>
    </xf>
    <xf numFmtId="0" fontId="24" fillId="12" borderId="103" xfId="3" applyFont="1" applyFill="1" applyBorder="1" applyAlignment="1">
      <alignment horizontal="center"/>
    </xf>
    <xf numFmtId="0" fontId="2" fillId="2" borderId="104" xfId="0" quotePrefix="1" applyFont="1" applyFill="1" applyBorder="1" applyAlignment="1">
      <alignment horizontal="left"/>
    </xf>
    <xf numFmtId="173" fontId="25" fillId="2" borderId="104" xfId="0" quotePrefix="1" applyNumberFormat="1" applyFont="1" applyFill="1" applyBorder="1"/>
    <xf numFmtId="173" fontId="26" fillId="2" borderId="104" xfId="0" quotePrefix="1" applyNumberFormat="1" applyFont="1" applyFill="1" applyBorder="1"/>
    <xf numFmtId="173" fontId="26" fillId="2" borderId="97" xfId="0" quotePrefix="1" applyNumberFormat="1" applyFont="1" applyFill="1" applyBorder="1"/>
    <xf numFmtId="3" fontId="19" fillId="2" borderId="25" xfId="0" quotePrefix="1" applyNumberFormat="1" applyFont="1" applyFill="1" applyBorder="1" applyAlignment="1">
      <alignment horizontal="center"/>
    </xf>
    <xf numFmtId="0" fontId="3" fillId="7" borderId="32" xfId="0" applyFont="1" applyFill="1" applyBorder="1" applyAlignment="1">
      <alignment horizontal="left"/>
    </xf>
    <xf numFmtId="173" fontId="3" fillId="7" borderId="32" xfId="0" applyNumberFormat="1" applyFont="1" applyFill="1" applyBorder="1" applyAlignment="1">
      <alignment horizontal="right"/>
    </xf>
    <xf numFmtId="173" fontId="10" fillId="8" borderId="33" xfId="0" applyNumberFormat="1" applyFont="1" applyFill="1" applyBorder="1" applyAlignment="1">
      <alignment horizontal="right"/>
    </xf>
    <xf numFmtId="173" fontId="10" fillId="8" borderId="34" xfId="0" applyNumberFormat="1" applyFont="1" applyFill="1" applyBorder="1" applyAlignment="1">
      <alignment horizontal="right"/>
    </xf>
    <xf numFmtId="173" fontId="10" fillId="8" borderId="35" xfId="0" applyNumberFormat="1" applyFont="1" applyFill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3" fontId="19" fillId="7" borderId="34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right"/>
    </xf>
    <xf numFmtId="3" fontId="3" fillId="13" borderId="12" xfId="0" applyNumberFormat="1" applyFont="1" applyFill="1" applyBorder="1" applyAlignment="1">
      <alignment horizontal="right"/>
    </xf>
    <xf numFmtId="3" fontId="10" fillId="2" borderId="29" xfId="0" applyNumberFormat="1" applyFont="1" applyFill="1" applyBorder="1" applyAlignment="1">
      <alignment horizontal="right"/>
    </xf>
    <xf numFmtId="3" fontId="10" fillId="2" borderId="21" xfId="0" applyNumberFormat="1" applyFont="1" applyFill="1" applyBorder="1" applyAlignment="1">
      <alignment horizontal="right"/>
    </xf>
    <xf numFmtId="3" fontId="10" fillId="2" borderId="30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3" fontId="19" fillId="2" borderId="21" xfId="0" applyNumberFormat="1" applyFont="1" applyFill="1" applyBorder="1" applyAlignment="1">
      <alignment horizontal="center"/>
    </xf>
    <xf numFmtId="0" fontId="2" fillId="2" borderId="105" xfId="0" applyFont="1" applyFill="1" applyBorder="1"/>
    <xf numFmtId="1" fontId="10" fillId="0" borderId="48" xfId="0" quotePrefix="1" applyNumberFormat="1" applyFont="1" applyBorder="1"/>
    <xf numFmtId="171" fontId="10" fillId="0" borderId="105" xfId="0" applyNumberFormat="1" applyFont="1" applyBorder="1"/>
    <xf numFmtId="0" fontId="2" fillId="2" borderId="106" xfId="0" applyFont="1" applyFill="1" applyBorder="1"/>
    <xf numFmtId="0" fontId="10" fillId="14" borderId="48" xfId="0" applyFont="1" applyFill="1" applyBorder="1" applyAlignment="1">
      <alignment horizontal="left"/>
    </xf>
    <xf numFmtId="3" fontId="10" fillId="14" borderId="48" xfId="0" quotePrefix="1" applyNumberFormat="1" applyFont="1" applyFill="1" applyBorder="1"/>
    <xf numFmtId="3" fontId="10" fillId="14" borderId="49" xfId="0" quotePrefix="1" applyNumberFormat="1" applyFont="1" applyFill="1" applyBorder="1"/>
    <xf numFmtId="3" fontId="10" fillId="14" borderId="50" xfId="0" quotePrefix="1" applyNumberFormat="1" applyFont="1" applyFill="1" applyBorder="1"/>
    <xf numFmtId="3" fontId="10" fillId="14" borderId="51" xfId="0" quotePrefix="1" applyNumberFormat="1" applyFont="1" applyFill="1" applyBorder="1"/>
    <xf numFmtId="3" fontId="10" fillId="0" borderId="52" xfId="0" quotePrefix="1" applyNumberFormat="1" applyFont="1" applyBorder="1"/>
    <xf numFmtId="3" fontId="19" fillId="14" borderId="50" xfId="0" quotePrefix="1" applyNumberFormat="1" applyFont="1" applyFill="1" applyBorder="1" applyAlignment="1">
      <alignment horizontal="center"/>
    </xf>
    <xf numFmtId="171" fontId="10" fillId="0" borderId="106" xfId="0" applyNumberFormat="1" applyFont="1" applyBorder="1"/>
    <xf numFmtId="0" fontId="10" fillId="14" borderId="52" xfId="0" applyFont="1" applyFill="1" applyBorder="1" applyAlignment="1">
      <alignment horizontal="left"/>
    </xf>
    <xf numFmtId="3" fontId="10" fillId="14" borderId="52" xfId="0" quotePrefix="1" applyNumberFormat="1" applyFont="1" applyFill="1" applyBorder="1"/>
    <xf numFmtId="3" fontId="10" fillId="14" borderId="53" xfId="0" quotePrefix="1" applyNumberFormat="1" applyFont="1" applyFill="1" applyBorder="1"/>
    <xf numFmtId="3" fontId="10" fillId="14" borderId="54" xfId="0" quotePrefix="1" applyNumberFormat="1" applyFont="1" applyFill="1" applyBorder="1"/>
    <xf numFmtId="3" fontId="10" fillId="14" borderId="55" xfId="0" quotePrefix="1" applyNumberFormat="1" applyFont="1" applyFill="1" applyBorder="1"/>
    <xf numFmtId="3" fontId="19" fillId="14" borderId="54" xfId="0" quotePrefix="1" applyNumberFormat="1" applyFont="1" applyFill="1" applyBorder="1" applyAlignment="1">
      <alignment horizontal="center"/>
    </xf>
    <xf numFmtId="171" fontId="10" fillId="14" borderId="52" xfId="0" applyNumberFormat="1" applyFont="1" applyFill="1" applyBorder="1"/>
    <xf numFmtId="171" fontId="10" fillId="14" borderId="57" xfId="0" applyNumberFormat="1" applyFont="1" applyFill="1" applyBorder="1"/>
    <xf numFmtId="3" fontId="10" fillId="14" borderId="57" xfId="0" quotePrefix="1" applyNumberFormat="1" applyFont="1" applyFill="1" applyBorder="1"/>
    <xf numFmtId="3" fontId="10" fillId="14" borderId="58" xfId="0" quotePrefix="1" applyNumberFormat="1" applyFont="1" applyFill="1" applyBorder="1"/>
    <xf numFmtId="3" fontId="10" fillId="14" borderId="59" xfId="0" quotePrefix="1" applyNumberFormat="1" applyFont="1" applyFill="1" applyBorder="1"/>
    <xf numFmtId="3" fontId="10" fillId="14" borderId="60" xfId="0" quotePrefix="1" applyNumberFormat="1" applyFont="1" applyFill="1" applyBorder="1"/>
    <xf numFmtId="3" fontId="19" fillId="14" borderId="59" xfId="0" quotePrefix="1" applyNumberFormat="1" applyFont="1" applyFill="1" applyBorder="1" applyAlignment="1">
      <alignment horizontal="center"/>
    </xf>
    <xf numFmtId="1" fontId="10" fillId="0" borderId="52" xfId="0" quotePrefix="1" applyNumberFormat="1" applyFont="1" applyBorder="1"/>
    <xf numFmtId="0" fontId="10" fillId="14" borderId="57" xfId="0" applyFont="1" applyFill="1" applyBorder="1" applyAlignment="1">
      <alignment horizontal="left"/>
    </xf>
    <xf numFmtId="0" fontId="10" fillId="14" borderId="48" xfId="0" quotePrefix="1" applyFont="1" applyFill="1" applyBorder="1" applyAlignment="1">
      <alignment horizontal="left"/>
    </xf>
    <xf numFmtId="0" fontId="3" fillId="14" borderId="57" xfId="0" applyFont="1" applyFill="1" applyBorder="1" applyAlignment="1">
      <alignment horizontal="left"/>
    </xf>
    <xf numFmtId="0" fontId="3" fillId="2" borderId="93" xfId="0" quotePrefix="1" applyFont="1" applyFill="1" applyBorder="1" applyAlignment="1">
      <alignment horizontal="left"/>
    </xf>
    <xf numFmtId="171" fontId="10" fillId="2" borderId="52" xfId="0" applyNumberFormat="1" applyFont="1" applyFill="1" applyBorder="1"/>
    <xf numFmtId="1" fontId="3" fillId="0" borderId="52" xfId="0" applyNumberFormat="1" applyFont="1" applyBorder="1"/>
    <xf numFmtId="0" fontId="2" fillId="2" borderId="107" xfId="0" applyFont="1" applyFill="1" applyBorder="1"/>
    <xf numFmtId="0" fontId="10" fillId="14" borderId="69" xfId="0" applyFont="1" applyFill="1" applyBorder="1" applyAlignment="1">
      <alignment horizontal="left"/>
    </xf>
    <xf numFmtId="3" fontId="10" fillId="14" borderId="69" xfId="0" applyNumberFormat="1" applyFont="1" applyFill="1" applyBorder="1"/>
    <xf numFmtId="3" fontId="10" fillId="14" borderId="108" xfId="0" applyNumberFormat="1" applyFont="1" applyFill="1" applyBorder="1"/>
    <xf numFmtId="3" fontId="10" fillId="14" borderId="109" xfId="0" applyNumberFormat="1" applyFont="1" applyFill="1" applyBorder="1"/>
    <xf numFmtId="3" fontId="10" fillId="14" borderId="110" xfId="0" applyNumberFormat="1" applyFont="1" applyFill="1" applyBorder="1"/>
    <xf numFmtId="1" fontId="3" fillId="0" borderId="111" xfId="0" applyNumberFormat="1" applyFont="1" applyBorder="1"/>
    <xf numFmtId="3" fontId="19" fillId="14" borderId="109" xfId="0" applyNumberFormat="1" applyFont="1" applyFill="1" applyBorder="1" applyAlignment="1">
      <alignment horizontal="center"/>
    </xf>
    <xf numFmtId="171" fontId="10" fillId="0" borderId="107" xfId="0" applyNumberFormat="1" applyFont="1" applyBorder="1"/>
    <xf numFmtId="171" fontId="10" fillId="2" borderId="112" xfId="0" applyNumberFormat="1" applyFont="1" applyFill="1" applyBorder="1"/>
    <xf numFmtId="1" fontId="3" fillId="2" borderId="28" xfId="0" applyNumberFormat="1" applyFont="1" applyFill="1" applyBorder="1"/>
    <xf numFmtId="1" fontId="10" fillId="2" borderId="0" xfId="0" quotePrefix="1" applyNumberFormat="1" applyFont="1" applyFill="1" applyAlignment="1">
      <alignment horizontal="right"/>
    </xf>
    <xf numFmtId="1" fontId="3" fillId="2" borderId="113" xfId="0" applyNumberFormat="1" applyFont="1" applyFill="1" applyBorder="1"/>
    <xf numFmtId="1" fontId="3" fillId="0" borderId="113" xfId="0" applyNumberFormat="1" applyFont="1" applyBorder="1"/>
    <xf numFmtId="0" fontId="10" fillId="2" borderId="114" xfId="0" applyFont="1" applyFill="1" applyBorder="1" applyAlignment="1">
      <alignment horizontal="left"/>
    </xf>
    <xf numFmtId="0" fontId="10" fillId="2" borderId="112" xfId="0" applyFont="1" applyFill="1" applyBorder="1" applyAlignment="1">
      <alignment horizontal="left"/>
    </xf>
    <xf numFmtId="1" fontId="3" fillId="2" borderId="68" xfId="0" applyNumberFormat="1" applyFont="1" applyFill="1" applyBorder="1"/>
    <xf numFmtId="1" fontId="3" fillId="2" borderId="115" xfId="0" applyNumberFormat="1" applyFont="1" applyFill="1" applyBorder="1"/>
    <xf numFmtId="0" fontId="10" fillId="2" borderId="116" xfId="0" applyFont="1" applyFill="1" applyBorder="1" applyAlignment="1">
      <alignment horizontal="left"/>
    </xf>
    <xf numFmtId="3" fontId="10" fillId="2" borderId="0" xfId="0" applyNumberFormat="1" applyFont="1" applyFill="1"/>
    <xf numFmtId="0" fontId="27" fillId="2" borderId="0" xfId="3" applyFont="1" applyFill="1"/>
    <xf numFmtId="0" fontId="2" fillId="2" borderId="11" xfId="0" quotePrefix="1" applyFont="1" applyFill="1" applyBorder="1" applyAlignment="1">
      <alignment horizontal="left"/>
    </xf>
    <xf numFmtId="173" fontId="25" fillId="2" borderId="11" xfId="0" quotePrefix="1" applyNumberFormat="1" applyFont="1" applyFill="1" applyBorder="1"/>
    <xf numFmtId="173" fontId="26" fillId="2" borderId="11" xfId="0" quotePrefix="1" applyNumberFormat="1" applyFont="1" applyFill="1" applyBorder="1"/>
    <xf numFmtId="1" fontId="3" fillId="0" borderId="0" xfId="0" applyNumberFormat="1" applyFont="1"/>
    <xf numFmtId="0" fontId="10" fillId="2" borderId="0" xfId="0" applyFont="1" applyFill="1" applyAlignment="1">
      <alignment horizontal="left"/>
    </xf>
    <xf numFmtId="1" fontId="3" fillId="2" borderId="0" xfId="0" applyNumberFormat="1" applyFont="1" applyFill="1"/>
    <xf numFmtId="1" fontId="3" fillId="2" borderId="36" xfId="0" applyNumberFormat="1" applyFont="1" applyFill="1" applyBorder="1"/>
    <xf numFmtId="0" fontId="28" fillId="5" borderId="5" xfId="2" applyFont="1" applyFill="1" applyBorder="1" applyAlignment="1">
      <alignment horizontal="center" vertical="center"/>
    </xf>
    <xf numFmtId="0" fontId="29" fillId="5" borderId="5" xfId="2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/>
    </xf>
    <xf numFmtId="14" fontId="30" fillId="8" borderId="5" xfId="4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" fontId="31" fillId="2" borderId="0" xfId="0" applyNumberFormat="1" applyFont="1" applyFill="1"/>
    <xf numFmtId="0" fontId="32" fillId="2" borderId="8" xfId="2" applyFont="1" applyFill="1" applyBorder="1" applyAlignment="1">
      <alignment horizontal="center" vertical="center"/>
    </xf>
    <xf numFmtId="0" fontId="33" fillId="2" borderId="0" xfId="0" applyFont="1" applyFill="1"/>
    <xf numFmtId="0" fontId="19" fillId="2" borderId="0" xfId="0" applyFont="1" applyFill="1" applyAlignment="1">
      <alignment horizontal="right"/>
    </xf>
    <xf numFmtId="3" fontId="4" fillId="2" borderId="0" xfId="0" applyNumberFormat="1" applyFont="1" applyFill="1"/>
    <xf numFmtId="1" fontId="3" fillId="2" borderId="105" xfId="0" applyNumberFormat="1" applyFont="1" applyFill="1" applyBorder="1"/>
    <xf numFmtId="3" fontId="34" fillId="2" borderId="107" xfId="0" applyNumberFormat="1" applyFont="1" applyFill="1" applyBorder="1" applyAlignment="1">
      <alignment horizontal="center" vertical="center"/>
    </xf>
    <xf numFmtId="1" fontId="19" fillId="2" borderId="0" xfId="0" applyNumberFormat="1" applyFont="1" applyFill="1" applyAlignment="1">
      <alignment horizontal="right"/>
    </xf>
    <xf numFmtId="3" fontId="4" fillId="2" borderId="105" xfId="0" applyNumberFormat="1" applyFont="1" applyFill="1" applyBorder="1"/>
    <xf numFmtId="0" fontId="4" fillId="2" borderId="105" xfId="0" applyFont="1" applyFill="1" applyBorder="1"/>
    <xf numFmtId="171" fontId="6" fillId="2" borderId="0" xfId="0" quotePrefix="1" applyNumberFormat="1" applyFont="1" applyFill="1" applyAlignment="1">
      <alignment horizontal="left"/>
    </xf>
    <xf numFmtId="3" fontId="3" fillId="2" borderId="0" xfId="0" applyNumberFormat="1" applyFont="1" applyFill="1"/>
    <xf numFmtId="0" fontId="19" fillId="2" borderId="0" xfId="0" quotePrefix="1" applyFont="1" applyFill="1" applyAlignment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esktop/&#1052;&#1077;&#1089;&#1077;&#1095;&#1077;&#1085;%20&#1086;&#1090;&#1095;&#1077;&#1090;/&#1047;&#1072;%20&#1052;&#1060;/B1_2019_03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43555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7486784</v>
          </cell>
          <cell r="G142">
            <v>0</v>
          </cell>
          <cell r="H142">
            <v>0</v>
          </cell>
          <cell r="I142">
            <v>0</v>
          </cell>
          <cell r="J142">
            <v>262098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296491</v>
          </cell>
          <cell r="G187">
            <v>0</v>
          </cell>
          <cell r="H187">
            <v>0</v>
          </cell>
          <cell r="I187">
            <v>0</v>
          </cell>
          <cell r="J187">
            <v>39304</v>
          </cell>
        </row>
        <row r="190">
          <cell r="E190">
            <v>720</v>
          </cell>
          <cell r="G190">
            <v>0</v>
          </cell>
          <cell r="H190">
            <v>0</v>
          </cell>
          <cell r="I190">
            <v>0</v>
          </cell>
          <cell r="J190">
            <v>2400</v>
          </cell>
        </row>
        <row r="196">
          <cell r="E196">
            <v>47586</v>
          </cell>
          <cell r="G196">
            <v>0</v>
          </cell>
          <cell r="H196">
            <v>0</v>
          </cell>
          <cell r="I196">
            <v>0</v>
          </cell>
          <cell r="J196">
            <v>12487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2912903</v>
          </cell>
          <cell r="G205">
            <v>0</v>
          </cell>
          <cell r="H205">
            <v>0</v>
          </cell>
          <cell r="I205">
            <v>0</v>
          </cell>
          <cell r="J205">
            <v>133390</v>
          </cell>
        </row>
        <row r="223">
          <cell r="E223">
            <v>1000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142468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1232455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455665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45379300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41717700</v>
          </cell>
          <cell r="G396">
            <v>0</v>
          </cell>
          <cell r="H396">
            <v>0</v>
          </cell>
          <cell r="I396">
            <v>0</v>
          </cell>
          <cell r="J396">
            <v>63961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1121636</v>
          </cell>
          <cell r="G524">
            <v>0</v>
          </cell>
          <cell r="H524">
            <v>0</v>
          </cell>
          <cell r="I524">
            <v>0</v>
          </cell>
          <cell r="J524">
            <v>-3539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7529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43563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2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26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26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6" ht="23.25" customHeight="1">
      <c r="B11" s="20" t="str">
        <f>+[1]OTCHET!B9</f>
        <v>Министерство на транспорта, информационните технологии и съобщенията</v>
      </c>
      <c r="C11" s="20"/>
      <c r="D11" s="20"/>
      <c r="E11" s="21" t="s">
        <v>0</v>
      </c>
      <c r="F11" s="22">
        <f>[1]OTCHET!F9</f>
        <v>43555</v>
      </c>
      <c r="G11" s="23" t="s">
        <v>1</v>
      </c>
      <c r="H11" s="24">
        <f>+[1]OTCHET!H9</f>
        <v>695388</v>
      </c>
      <c r="I11" s="25">
        <f>+[1]OTCHET!I9</f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6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6" ht="23.25" customHeight="1">
      <c r="B13" s="35" t="str">
        <f>+[1]OTCHET!B12</f>
        <v>Министерство на транспорта, информационните технологии и съобщенията</v>
      </c>
      <c r="C13" s="31"/>
      <c r="D13" s="31"/>
      <c r="E13" s="36" t="str">
        <f>+[1]OTCHET!E12</f>
        <v>код по ЕБК:</v>
      </c>
      <c r="F13" s="37" t="str">
        <f>+[1]OTCHET!F12</f>
        <v>2300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6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f>+[1]OTCHET!E15</f>
        <v>96</v>
      </c>
      <c r="F15" s="42" t="str">
        <f>[1]OTCHET!F15</f>
        <v>СЕС - ДЕС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f t="shared" ref="E22:J22" si="0">+E23+E25+E36+E37</f>
        <v>7486784</v>
      </c>
      <c r="F22" s="103">
        <f t="shared" si="0"/>
        <v>262098</v>
      </c>
      <c r="G22" s="104">
        <f t="shared" si="0"/>
        <v>0</v>
      </c>
      <c r="H22" s="105">
        <f t="shared" si="0"/>
        <v>0</v>
      </c>
      <c r="I22" s="105">
        <f t="shared" si="0"/>
        <v>0</v>
      </c>
      <c r="J22" s="106">
        <f t="shared" si="0"/>
        <v>262098</v>
      </c>
      <c r="K22" s="107">
        <f>+K23+K25+K35+K36+K37</f>
        <v>0</v>
      </c>
      <c r="L22" s="107">
        <f>+L23+L25+L35+L36+L37</f>
        <v>0</v>
      </c>
      <c r="M22" s="107">
        <f>+M23+M25+M35+M36</f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f>[1]OTCHET!E22+[1]OTCHET!E28+[1]OTCHET!E33+[1]OTCHET!E39+[1]OTCHET!E47+[1]OTCHET!E52+[1]OTCHET!E58+[1]OTCHET!E61+[1]OTCHET!E64+[1]OTCHET!E65+[1]OTCHET!E72+[1]OTCHET!E73</f>
        <v>0</v>
      </c>
      <c r="F23" s="112">
        <f t="shared" ref="F23:F88" si="1">+G23+H23+I23+J23</f>
        <v>0</v>
      </c>
      <c r="G23" s="113">
        <f>[1]OTCHET!G22+[1]OTCHET!G28+[1]OTCHET!G33+[1]OTCHET!G39+[1]OTCHET!G47+[1]OTCHET!G52+[1]OTCHET!G58+[1]OTCHET!G61+[1]OTCHET!G64+[1]OTCHET!G65+[1]OTCHET!G72+[1]OTCHET!G73</f>
        <v>0</v>
      </c>
      <c r="H23" s="114">
        <f>[1]OTCHET!H22+[1]OTCHET!H28+[1]OTCHET!H33+[1]OTCHET!H39+[1]OTCHET!H47+[1]OTCHET!H52+[1]OTCHET!H58+[1]OTCHET!H61+[1]OTCHET!H64+[1]OTCHET!H65+[1]OTCHET!H72+[1]OTCHET!H73</f>
        <v>0</v>
      </c>
      <c r="I23" s="114">
        <f>[1]OTCHET!I22+[1]OTCHET!I28+[1]OTCHET!I33+[1]OTCHET!I39+[1]OTCHET!I47+[1]OTCHET!I52+[1]OTCHET!I58+[1]OTCHET!I61+[1]OTCHET!I64+[1]OTCHET!I65+[1]OTCHET!I72+[1]OTCHET!I73</f>
        <v>0</v>
      </c>
      <c r="J23" s="115">
        <f>[1]OTCHET!J22+[1]OTCHET!J28+[1]OTCHET!J33+[1]OTCHET!J39+[1]OTCHET!J47+[1]OTCHET!J52+[1]OTCHET!J58+[1]OTCHET!J61+[1]OTCHET!J64+[1]OTCHET!J65+[1]OTCHET!J72+[1]OTCHET!J73</f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hidden="1" customHeight="1">
      <c r="B24" s="120" t="s">
        <v>31</v>
      </c>
      <c r="C24" s="120" t="s">
        <v>32</v>
      </c>
      <c r="D24" s="120"/>
      <c r="E24" s="121"/>
      <c r="F24" s="121">
        <f t="shared" si="1"/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f>+E26+E30+E31+E32+E33</f>
        <v>0</v>
      </c>
      <c r="F25" s="128">
        <f>+F26+F30+F31+F32+F33</f>
        <v>0</v>
      </c>
      <c r="G25" s="129">
        <f t="shared" ref="G25:M25" si="2">+G26+G30+G31+G32+G33</f>
        <v>0</v>
      </c>
      <c r="H25" s="130">
        <f>+H26+H30+H31+H32+H33</f>
        <v>0</v>
      </c>
      <c r="I25" s="130">
        <f>+I26+I30+I31+I32+I33</f>
        <v>0</v>
      </c>
      <c r="J25" s="131">
        <f>+J26+J30+J31+J32+J33</f>
        <v>0</v>
      </c>
      <c r="K25" s="107">
        <f t="shared" si="2"/>
        <v>0</v>
      </c>
      <c r="L25" s="107">
        <f t="shared" si="2"/>
        <v>0</v>
      </c>
      <c r="M25" s="107">
        <f t="shared" si="2"/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f>[1]OTCHET!E74</f>
        <v>0</v>
      </c>
      <c r="F26" s="134">
        <f t="shared" si="1"/>
        <v>0</v>
      </c>
      <c r="G26" s="135">
        <f>[1]OTCHET!G74</f>
        <v>0</v>
      </c>
      <c r="H26" s="136">
        <f>[1]OTCHET!H74</f>
        <v>0</v>
      </c>
      <c r="I26" s="136">
        <f>[1]OTCHET!I74</f>
        <v>0</v>
      </c>
      <c r="J26" s="137">
        <f>[1]OTCHET!J74</f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f>[1]OTCHET!E75</f>
        <v>0</v>
      </c>
      <c r="F27" s="141">
        <f t="shared" si="1"/>
        <v>0</v>
      </c>
      <c r="G27" s="142">
        <f>[1]OTCHET!G75</f>
        <v>0</v>
      </c>
      <c r="H27" s="143">
        <f>[1]OTCHET!H75</f>
        <v>0</v>
      </c>
      <c r="I27" s="143">
        <f>[1]OTCHET!I75</f>
        <v>0</v>
      </c>
      <c r="J27" s="144">
        <f>[1]OTCHET!J75</f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f>[1]OTCHET!E77</f>
        <v>0</v>
      </c>
      <c r="F28" s="149">
        <f t="shared" si="1"/>
        <v>0</v>
      </c>
      <c r="G28" s="150">
        <f>[1]OTCHET!G77</f>
        <v>0</v>
      </c>
      <c r="H28" s="151">
        <f>[1]OTCHET!H77</f>
        <v>0</v>
      </c>
      <c r="I28" s="151">
        <f>[1]OTCHET!I77</f>
        <v>0</v>
      </c>
      <c r="J28" s="152">
        <f>[1]OTCHET!J77</f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f>+[1]OTCHET!E78+[1]OTCHET!E79</f>
        <v>0</v>
      </c>
      <c r="F29" s="157">
        <f t="shared" si="1"/>
        <v>0</v>
      </c>
      <c r="G29" s="158">
        <f>+[1]OTCHET!G78+[1]OTCHET!G79</f>
        <v>0</v>
      </c>
      <c r="H29" s="159">
        <f>+[1]OTCHET!H78+[1]OTCHET!H79</f>
        <v>0</v>
      </c>
      <c r="I29" s="159">
        <f>+[1]OTCHET!I78+[1]OTCHET!I79</f>
        <v>0</v>
      </c>
      <c r="J29" s="160">
        <f>+[1]OTCHET!J78+[1]OTCHET!J79</f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f>[1]OTCHET!E90+[1]OTCHET!E93+[1]OTCHET!E94</f>
        <v>0</v>
      </c>
      <c r="F30" s="163">
        <f t="shared" si="1"/>
        <v>0</v>
      </c>
      <c r="G30" s="164">
        <f>[1]OTCHET!G90+[1]OTCHET!G93+[1]OTCHET!G94</f>
        <v>0</v>
      </c>
      <c r="H30" s="165">
        <f>[1]OTCHET!H90+[1]OTCHET!H93+[1]OTCHET!H94</f>
        <v>0</v>
      </c>
      <c r="I30" s="165">
        <f>[1]OTCHET!I90+[1]OTCHET!I93+[1]OTCHET!I94</f>
        <v>0</v>
      </c>
      <c r="J30" s="166">
        <f>[1]OTCHET!J90+[1]OTCHET!J93+[1]OTCHET!J94</f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f>[1]OTCHET!E108</f>
        <v>0</v>
      </c>
      <c r="F31" s="169">
        <f t="shared" si="1"/>
        <v>0</v>
      </c>
      <c r="G31" s="170">
        <f>[1]OTCHET!G108</f>
        <v>0</v>
      </c>
      <c r="H31" s="171">
        <f>[1]OTCHET!H108</f>
        <v>0</v>
      </c>
      <c r="I31" s="171">
        <f>[1]OTCHET!I108</f>
        <v>0</v>
      </c>
      <c r="J31" s="172">
        <f>[1]OTCHET!J108</f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f>[1]OTCHET!E112+[1]OTCHET!E121+[1]OTCHET!E137+[1]OTCHET!E138</f>
        <v>0</v>
      </c>
      <c r="F32" s="169">
        <f t="shared" si="1"/>
        <v>0</v>
      </c>
      <c r="G32" s="170">
        <f>[1]OTCHET!G112+[1]OTCHET!G121+[1]OTCHET!G137+[1]OTCHET!G138</f>
        <v>0</v>
      </c>
      <c r="H32" s="171">
        <f>[1]OTCHET!H112+[1]OTCHET!H121+[1]OTCHET!H137+[1]OTCHET!H138</f>
        <v>0</v>
      </c>
      <c r="I32" s="171">
        <f>[1]OTCHET!I112+[1]OTCHET!I121+[1]OTCHET!I137+[1]OTCHET!I138</f>
        <v>0</v>
      </c>
      <c r="J32" s="172">
        <f>[1]OTCHET!J112+[1]OTCHET!J121+[1]OTCHET!J137+[1]OTCHET!J138</f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f>[1]OTCHET!E125</f>
        <v>0</v>
      </c>
      <c r="F33" s="121">
        <f t="shared" si="1"/>
        <v>0</v>
      </c>
      <c r="G33" s="122">
        <f>[1]OTCHET!G125</f>
        <v>0</v>
      </c>
      <c r="H33" s="123">
        <f>[1]OTCHET!H125</f>
        <v>0</v>
      </c>
      <c r="I33" s="123">
        <f>[1]OTCHET!I125</f>
        <v>0</v>
      </c>
      <c r="J33" s="124">
        <f>[1]OTCHET!J125</f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hidden="1" customHeight="1">
      <c r="A34" s="1">
        <v>52</v>
      </c>
      <c r="B34" s="177"/>
      <c r="C34" s="178"/>
      <c r="D34" s="178"/>
      <c r="E34" s="179"/>
      <c r="F34" s="179">
        <f t="shared" si="1"/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hidden="1" customHeight="1">
      <c r="B35" s="184"/>
      <c r="C35" s="184"/>
      <c r="D35" s="184"/>
      <c r="E35" s="185"/>
      <c r="F35" s="185">
        <f t="shared" si="1"/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f>+[1]OTCHET!E139</f>
        <v>0</v>
      </c>
      <c r="F36" s="192">
        <f t="shared" si="1"/>
        <v>0</v>
      </c>
      <c r="G36" s="193">
        <f>+[1]OTCHET!G139</f>
        <v>0</v>
      </c>
      <c r="H36" s="194">
        <f>+[1]OTCHET!H139</f>
        <v>0</v>
      </c>
      <c r="I36" s="194">
        <f>+[1]OTCHET!I139</f>
        <v>0</v>
      </c>
      <c r="J36" s="195">
        <f>+[1]OTCHET!J139</f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f>[1]OTCHET!E142+[1]OTCHET!E151+[1]OTCHET!E160</f>
        <v>7486784</v>
      </c>
      <c r="F37" s="200">
        <f t="shared" si="1"/>
        <v>262098</v>
      </c>
      <c r="G37" s="201">
        <f>[1]OTCHET!G142+[1]OTCHET!G151+[1]OTCHET!G160</f>
        <v>0</v>
      </c>
      <c r="H37" s="202">
        <f>[1]OTCHET!H142+[1]OTCHET!H151+[1]OTCHET!H160</f>
        <v>0</v>
      </c>
      <c r="I37" s="202">
        <f>[1]OTCHET!I142+[1]OTCHET!I151+[1]OTCHET!I160</f>
        <v>0</v>
      </c>
      <c r="J37" s="203">
        <f>[1]OTCHET!J142+[1]OTCHET!J151+[1]OTCHET!J160</f>
        <v>262098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f t="shared" ref="E38:J38" si="3">E39+E43+E44+E46+SUM(E48:E52)+E55</f>
        <v>50326120</v>
      </c>
      <c r="F38" s="210">
        <f t="shared" si="3"/>
        <v>330049</v>
      </c>
      <c r="G38" s="211">
        <f t="shared" si="3"/>
        <v>0</v>
      </c>
      <c r="H38" s="212">
        <f t="shared" si="3"/>
        <v>0</v>
      </c>
      <c r="I38" s="212">
        <f t="shared" si="3"/>
        <v>0</v>
      </c>
      <c r="J38" s="213">
        <f t="shared" si="3"/>
        <v>330049</v>
      </c>
      <c r="K38" s="214">
        <f>SUM(K40:K54)-K45-K47-K53</f>
        <v>0</v>
      </c>
      <c r="L38" s="214">
        <f>SUM(L40:L54)-L45-L47-L53</f>
        <v>0</v>
      </c>
      <c r="M38" s="214">
        <f>SUM(M40:M53)-M45-M52</f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Top="1" thickBot="1">
      <c r="A39" s="1">
        <v>75</v>
      </c>
      <c r="B39" s="218" t="s">
        <v>57</v>
      </c>
      <c r="C39" s="219" t="s">
        <v>58</v>
      </c>
      <c r="D39" s="218"/>
      <c r="E39" s="220">
        <f t="shared" ref="E39:J39" si="4">SUM(E40:E42)</f>
        <v>344797</v>
      </c>
      <c r="F39" s="220">
        <f t="shared" si="4"/>
        <v>54191</v>
      </c>
      <c r="G39" s="221">
        <f t="shared" si="4"/>
        <v>0</v>
      </c>
      <c r="H39" s="222">
        <f t="shared" si="4"/>
        <v>0</v>
      </c>
      <c r="I39" s="222">
        <f t="shared" si="4"/>
        <v>0</v>
      </c>
      <c r="J39" s="223">
        <f t="shared" si="4"/>
        <v>54191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f>[1]OTCHET!E187</f>
        <v>296491</v>
      </c>
      <c r="F40" s="228">
        <f t="shared" si="1"/>
        <v>39304</v>
      </c>
      <c r="G40" s="229">
        <f>[1]OTCHET!G187</f>
        <v>0</v>
      </c>
      <c r="H40" s="230">
        <f>[1]OTCHET!H187</f>
        <v>0</v>
      </c>
      <c r="I40" s="230">
        <f>[1]OTCHET!I187</f>
        <v>0</v>
      </c>
      <c r="J40" s="231">
        <f>[1]OTCHET!J187</f>
        <v>39304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f>[1]OTCHET!E190</f>
        <v>720</v>
      </c>
      <c r="F41" s="236">
        <f t="shared" si="1"/>
        <v>2400</v>
      </c>
      <c r="G41" s="237">
        <f>[1]OTCHET!G190</f>
        <v>0</v>
      </c>
      <c r="H41" s="238">
        <f>[1]OTCHET!H190</f>
        <v>0</v>
      </c>
      <c r="I41" s="238">
        <f>[1]OTCHET!I190</f>
        <v>0</v>
      </c>
      <c r="J41" s="239">
        <f>[1]OTCHET!J190</f>
        <v>2400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f>+[1]OTCHET!E196+[1]OTCHET!E204</f>
        <v>47586</v>
      </c>
      <c r="F42" s="243">
        <f t="shared" si="1"/>
        <v>12487</v>
      </c>
      <c r="G42" s="244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6">
        <f>+[1]OTCHET!J196+[1]OTCHET!J204</f>
        <v>12487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f>+[1]OTCHET!E205+[1]OTCHET!E223+[1]OTCHET!E271</f>
        <v>2913903</v>
      </c>
      <c r="F43" s="249">
        <f t="shared" si="1"/>
        <v>133390</v>
      </c>
      <c r="G43" s="250">
        <f>+[1]OTCHET!G205+[1]OTCHET!G223+[1]OTCHET!G271</f>
        <v>0</v>
      </c>
      <c r="H43" s="251">
        <f>+[1]OTCHET!H205+[1]OTCHET!H223+[1]OTCHET!H271</f>
        <v>0</v>
      </c>
      <c r="I43" s="251">
        <f>+[1]OTCHET!I205+[1]OTCHET!I223+[1]OTCHET!I271</f>
        <v>0</v>
      </c>
      <c r="J43" s="252">
        <f>+[1]OTCHET!J205+[1]OTCHET!J223+[1]OTCHET!J271</f>
        <v>133390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f>+[1]OTCHET!E227+[1]OTCHET!E233+[1]OTCHET!E236+[1]OTCHET!E237+[1]OTCHET!E238+[1]OTCHET!E239+[1]OTCHET!E240</f>
        <v>0</v>
      </c>
      <c r="F44" s="121">
        <f t="shared" si="1"/>
        <v>0</v>
      </c>
      <c r="G44" s="122">
        <f>+[1]OTCHET!G227+[1]OTCHET!G233+[1]OTCHET!G236+[1]OTCHET!G237+[1]OTCHET!G238+[1]OTCHET!G239+[1]OTCHET!G240</f>
        <v>0</v>
      </c>
      <c r="H44" s="123">
        <f>+[1]OTCHET!H227+[1]OTCHET!H233+[1]OTCHET!H236+[1]OTCHET!H237+[1]OTCHET!H238+[1]OTCHET!H239+[1]OTCHET!H240</f>
        <v>0</v>
      </c>
      <c r="I44" s="123">
        <f>+[1]OTCHET!I227+[1]OTCHET!I233+[1]OTCHET!I236+[1]OTCHET!I237+[1]OTCHET!I238+[1]OTCHET!I239+[1]OTCHET!I240</f>
        <v>0</v>
      </c>
      <c r="J44" s="124">
        <f>+[1]OTCHET!J227+[1]OTCHET!J233+[1]OTCHET!J236+[1]OTCHET!J237+[1]OTCHET!J238+[1]OTCHET!J239+[1]OTCHET!J240</f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f>+[1]OTCHET!E236+[1]OTCHET!E237+[1]OTCHET!E238+[1]OTCHET!E239+[1]OTCHET!E243+[1]OTCHET!E244+[1]OTCHET!E248</f>
        <v>0</v>
      </c>
      <c r="F45" s="255">
        <f t="shared" si="1"/>
        <v>0</v>
      </c>
      <c r="G45" s="256">
        <f>+[1]OTCHET!G236+[1]OTCHET!G237+[1]OTCHET!G238+[1]OTCHET!G239+[1]OTCHET!G243+[1]OTCHET!G244+[1]OTCHET!G248</f>
        <v>0</v>
      </c>
      <c r="H45" s="257">
        <f>+[1]OTCHET!H236+[1]OTCHET!H237+[1]OTCHET!H238+[1]OTCHET!H239+[1]OTCHET!H243+[1]OTCHET!H244+[1]OTCHET!H248</f>
        <v>0</v>
      </c>
      <c r="I45" s="258">
        <f>+[1]OTCHET!I236+[1]OTCHET!I237+[1]OTCHET!I238+[1]OTCHET!I239+[1]OTCHET!I243+[1]OTCHET!I244+[1]OTCHET!I248</f>
        <v>0</v>
      </c>
      <c r="J45" s="259">
        <f>+[1]OTCHET!J236+[1]OTCHET!J237+[1]OTCHET!J238+[1]OTCHET!J239+[1]OTCHET!J243+[1]OTCHET!J244+[1]OTCHET!J248</f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f>+[1]OTCHET!E255+[1]OTCHET!E256+[1]OTCHET!E257+[1]OTCHET!E258</f>
        <v>0</v>
      </c>
      <c r="F46" s="249">
        <f t="shared" si="1"/>
        <v>0</v>
      </c>
      <c r="G46" s="250">
        <f>+[1]OTCHET!G255+[1]OTCHET!G256+[1]OTCHET!G257+[1]OTCHET!G258</f>
        <v>0</v>
      </c>
      <c r="H46" s="251">
        <f>+[1]OTCHET!H255+[1]OTCHET!H256+[1]OTCHET!H257+[1]OTCHET!H258</f>
        <v>0</v>
      </c>
      <c r="I46" s="251">
        <f>+[1]OTCHET!I255+[1]OTCHET!I256+[1]OTCHET!I257+[1]OTCHET!I258</f>
        <v>0</v>
      </c>
      <c r="J46" s="252">
        <f>+[1]OTCHET!J255+[1]OTCHET!J256+[1]OTCHET!J257+[1]OTCHET!J258</f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f>+[1]OTCHET!E256</f>
        <v>0</v>
      </c>
      <c r="F47" s="255">
        <f t="shared" si="1"/>
        <v>0</v>
      </c>
      <c r="G47" s="256">
        <f>+[1]OTCHET!G256</f>
        <v>0</v>
      </c>
      <c r="H47" s="257">
        <f>+[1]OTCHET!H256</f>
        <v>0</v>
      </c>
      <c r="I47" s="258">
        <f>+[1]OTCHET!I256</f>
        <v>0</v>
      </c>
      <c r="J47" s="259">
        <f>+[1]OTCHET!J256</f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f>+[1]OTCHET!E265+[1]OTCHET!E269+[1]OTCHET!E270</f>
        <v>0</v>
      </c>
      <c r="F48" s="169">
        <f t="shared" si="1"/>
        <v>0</v>
      </c>
      <c r="G48" s="164">
        <f>+[1]OTCHET!G265+[1]OTCHET!G269+[1]OTCHET!G270</f>
        <v>0</v>
      </c>
      <c r="H48" s="165">
        <f>+[1]OTCHET!H265+[1]OTCHET!H269+[1]OTCHET!H270</f>
        <v>0</v>
      </c>
      <c r="I48" s="165">
        <f>+[1]OTCHET!I265+[1]OTCHET!I269+[1]OTCHET!I270</f>
        <v>0</v>
      </c>
      <c r="J48" s="166">
        <f>+[1]OTCHET!J265+[1]OTCHET!J269+[1]OTCHET!J270</f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f>[1]OTCHET!E275+[1]OTCHET!E276+[1]OTCHET!E284+[1]OTCHET!E287</f>
        <v>1688120</v>
      </c>
      <c r="F49" s="169">
        <f t="shared" si="1"/>
        <v>0</v>
      </c>
      <c r="G49" s="170">
        <f>[1]OTCHET!G275+[1]OTCHET!G276+[1]OTCHET!G284+[1]OTCHET!G287</f>
        <v>0</v>
      </c>
      <c r="H49" s="171">
        <f>[1]OTCHET!H275+[1]OTCHET!H276+[1]OTCHET!H284+[1]OTCHET!H287</f>
        <v>0</v>
      </c>
      <c r="I49" s="171">
        <f>[1]OTCHET!I275+[1]OTCHET!I276+[1]OTCHET!I284+[1]OTCHET!I287</f>
        <v>0</v>
      </c>
      <c r="J49" s="172">
        <f>[1]OTCHET!J275+[1]OTCHET!J276+[1]OTCHET!J284+[1]OTCHET!J287</f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f>+[1]OTCHET!E288</f>
        <v>45379300</v>
      </c>
      <c r="F50" s="169">
        <f t="shared" si="1"/>
        <v>0</v>
      </c>
      <c r="G50" s="170">
        <f>+[1]OTCHET!G288</f>
        <v>0</v>
      </c>
      <c r="H50" s="171">
        <f>+[1]OTCHET!H288</f>
        <v>0</v>
      </c>
      <c r="I50" s="171">
        <f>+[1]OTCHET!I288</f>
        <v>0</v>
      </c>
      <c r="J50" s="172">
        <f>+[1]OTCHET!J288</f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f>+[1]OTCHET!E272</f>
        <v>0</v>
      </c>
      <c r="F51" s="121">
        <f>+G51+H51+I51+J51</f>
        <v>142468</v>
      </c>
      <c r="G51" s="122">
        <f>+[1]OTCHET!G272</f>
        <v>0</v>
      </c>
      <c r="H51" s="123">
        <f>+[1]OTCHET!H272</f>
        <v>0</v>
      </c>
      <c r="I51" s="123">
        <f>+[1]OTCHET!I272</f>
        <v>0</v>
      </c>
      <c r="J51" s="124">
        <f>+[1]OTCHET!J272</f>
        <v>142468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f>+[1]OTCHET!E293</f>
        <v>0</v>
      </c>
      <c r="F52" s="121">
        <f t="shared" si="1"/>
        <v>0</v>
      </c>
      <c r="G52" s="122">
        <f>+[1]OTCHET!G293</f>
        <v>0</v>
      </c>
      <c r="H52" s="123">
        <f>+[1]OTCHET!H293</f>
        <v>0</v>
      </c>
      <c r="I52" s="123">
        <f>+[1]OTCHET!I293</f>
        <v>0</v>
      </c>
      <c r="J52" s="124">
        <f>+[1]OTCHET!J293</f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f>[1]OTCHET!E294</f>
        <v>0</v>
      </c>
      <c r="F53" s="266">
        <f t="shared" si="1"/>
        <v>0</v>
      </c>
      <c r="G53" s="267">
        <f>[1]OTCHET!G294</f>
        <v>0</v>
      </c>
      <c r="H53" s="268">
        <f>[1]OTCHET!H294</f>
        <v>0</v>
      </c>
      <c r="I53" s="268">
        <f>[1]OTCHET!I294</f>
        <v>0</v>
      </c>
      <c r="J53" s="269">
        <f>[1]OTCHET!J294</f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f>[1]OTCHET!E296</f>
        <v>0</v>
      </c>
      <c r="F54" s="274">
        <f t="shared" si="1"/>
        <v>0</v>
      </c>
      <c r="G54" s="275">
        <f>[1]OTCHET!G296</f>
        <v>0</v>
      </c>
      <c r="H54" s="276">
        <f>[1]OTCHET!H296</f>
        <v>0</v>
      </c>
      <c r="I54" s="276">
        <f>[1]OTCHET!I296</f>
        <v>0</v>
      </c>
      <c r="J54" s="277">
        <f>[1]OTCHET!J296</f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f>+[1]OTCHET!E297</f>
        <v>0</v>
      </c>
      <c r="F55" s="283">
        <f t="shared" si="1"/>
        <v>0</v>
      </c>
      <c r="G55" s="284">
        <f>+[1]OTCHET!G297</f>
        <v>0</v>
      </c>
      <c r="H55" s="285">
        <f>+[1]OTCHET!H297</f>
        <v>0</v>
      </c>
      <c r="I55" s="285">
        <f>+[1]OTCHET!I297</f>
        <v>0</v>
      </c>
      <c r="J55" s="286">
        <f>+[1]OTCHET!J297</f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f t="shared" ref="E56:J56" si="5">+E57+E58+E62</f>
        <v>41717700</v>
      </c>
      <c r="F56" s="292">
        <f t="shared" si="5"/>
        <v>63961</v>
      </c>
      <c r="G56" s="293">
        <f t="shared" si="5"/>
        <v>0</v>
      </c>
      <c r="H56" s="294">
        <f t="shared" si="5"/>
        <v>0</v>
      </c>
      <c r="I56" s="295">
        <f t="shared" si="5"/>
        <v>0</v>
      </c>
      <c r="J56" s="296">
        <f t="shared" si="5"/>
        <v>63961</v>
      </c>
      <c r="K56" s="107">
        <f>+K57+K58+K61</f>
        <v>0</v>
      </c>
      <c r="L56" s="107">
        <f>+L57+L58+L61</f>
        <v>0</v>
      </c>
      <c r="M56" s="107">
        <f>+M57+M58+M61</f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f>+[1]OTCHET!E361+[1]OTCHET!E375+[1]OTCHET!E388</f>
        <v>0</v>
      </c>
      <c r="F57" s="298">
        <f t="shared" si="1"/>
        <v>0</v>
      </c>
      <c r="G57" s="299">
        <f>+[1]OTCHET!G361+[1]OTCHET!G375+[1]OTCHET!G388</f>
        <v>0</v>
      </c>
      <c r="H57" s="300">
        <f>+[1]OTCHET!H361+[1]OTCHET!H375+[1]OTCHET!H388</f>
        <v>0</v>
      </c>
      <c r="I57" s="300">
        <f>+[1]OTCHET!I361+[1]OTCHET!I375+[1]OTCHET!I388</f>
        <v>0</v>
      </c>
      <c r="J57" s="301">
        <f>+[1]OTCHET!J361+[1]OTCHET!J375+[1]OTCHET!J388</f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f>+[1]OTCHET!E383+[1]OTCHET!E391+[1]OTCHET!E396+[1]OTCHET!E399+[1]OTCHET!E402+[1]OTCHET!E405+[1]OTCHET!E406+[1]OTCHET!E409+[1]OTCHET!E422+[1]OTCHET!E423+[1]OTCHET!E424+[1]OTCHET!E425+[1]OTCHET!E426</f>
        <v>41717700</v>
      </c>
      <c r="F58" s="303">
        <f t="shared" si="1"/>
        <v>63961</v>
      </c>
      <c r="G58" s="304">
        <f>+[1]OTCHET!G383+[1]OTCHET!G391+[1]OTCHET!G396+[1]OTCHET!G399+[1]OTCHET!G402+[1]OTCHET!G405+[1]OTCHET!G406+[1]OTCHET!G409+[1]OTCHET!G422+[1]OTCHET!G423+[1]OTCHET!G424+[1]OTCHET!G425+[1]OTCHET!G426</f>
        <v>0</v>
      </c>
      <c r="H58" s="305">
        <f>+[1]OTCHET!H383+[1]OTCHET!H391+[1]OTCHET!H396+[1]OTCHET!H399+[1]OTCHET!H402+[1]OTCHET!H405+[1]OTCHET!H406+[1]OTCHET!H409+[1]OTCHET!H422+[1]OTCHET!H423+[1]OTCHET!H424+[1]OTCHET!H425+[1]OTCHET!H426</f>
        <v>0</v>
      </c>
      <c r="I58" s="305">
        <f>+[1]OTCHET!I383+[1]OTCHET!I391+[1]OTCHET!I396+[1]OTCHET!I399+[1]OTCHET!I402+[1]OTCHET!I405+[1]OTCHET!I406+[1]OTCHET!I409+[1]OTCHET!I422+[1]OTCHET!I423+[1]OTCHET!I424+[1]OTCHET!I425+[1]OTCHET!I426</f>
        <v>0</v>
      </c>
      <c r="J58" s="306">
        <f>+[1]OTCHET!J383+[1]OTCHET!J391+[1]OTCHET!J396+[1]OTCHET!J399+[1]OTCHET!J402+[1]OTCHET!J405+[1]OTCHET!J406+[1]OTCHET!J409+[1]OTCHET!J422+[1]OTCHET!J423+[1]OTCHET!J424+[1]OTCHET!J425+[1]OTCHET!J426</f>
        <v>63961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f>+[1]OTCHET!E422+[1]OTCHET!E423+[1]OTCHET!E424+[1]OTCHET!E425+[1]OTCHET!E426</f>
        <v>0</v>
      </c>
      <c r="F59" s="308">
        <f t="shared" si="1"/>
        <v>0</v>
      </c>
      <c r="G59" s="309">
        <f>+[1]OTCHET!G422+[1]OTCHET!G423+[1]OTCHET!G424+[1]OTCHET!G425+[1]OTCHET!G426</f>
        <v>0</v>
      </c>
      <c r="H59" s="310">
        <f>+[1]OTCHET!H422+[1]OTCHET!H423+[1]OTCHET!H424+[1]OTCHET!H425+[1]OTCHET!H426</f>
        <v>0</v>
      </c>
      <c r="I59" s="310">
        <f>+[1]OTCHET!I422+[1]OTCHET!I423+[1]OTCHET!I424+[1]OTCHET!I425+[1]OTCHET!I426</f>
        <v>0</v>
      </c>
      <c r="J59" s="311">
        <f>+[1]OTCHET!J422+[1]OTCHET!J423+[1]OTCHET!J424+[1]OTCHET!J425+[1]OTCHET!J426</f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f>[1]OTCHET!E405</f>
        <v>0</v>
      </c>
      <c r="F60" s="315">
        <f t="shared" si="1"/>
        <v>0</v>
      </c>
      <c r="G60" s="316">
        <f>[1]OTCHET!G405</f>
        <v>0</v>
      </c>
      <c r="H60" s="317">
        <f>[1]OTCHET!H405</f>
        <v>0</v>
      </c>
      <c r="I60" s="317">
        <f>[1]OTCHET!I405</f>
        <v>0</v>
      </c>
      <c r="J60" s="318">
        <f>[1]OTCHET!J405</f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hidden="1" customHeight="1">
      <c r="A61" s="1">
        <v>160</v>
      </c>
      <c r="B61" s="320"/>
      <c r="C61" s="321"/>
      <c r="D61" s="247"/>
      <c r="E61" s="298"/>
      <c r="F61" s="298">
        <f t="shared" si="1"/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f>[1]OTCHET!E412</f>
        <v>0</v>
      </c>
      <c r="F62" s="200">
        <f t="shared" si="1"/>
        <v>0</v>
      </c>
      <c r="G62" s="201">
        <f>[1]OTCHET!G412</f>
        <v>0</v>
      </c>
      <c r="H62" s="202">
        <f>[1]OTCHET!H412</f>
        <v>0</v>
      </c>
      <c r="I62" s="202">
        <f>[1]OTCHET!I412</f>
        <v>0</v>
      </c>
      <c r="J62" s="203">
        <f>[1]OTCHET!J412</f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f>+[1]OTCHET!E249</f>
        <v>0</v>
      </c>
      <c r="F63" s="327">
        <f t="shared" si="1"/>
        <v>0</v>
      </c>
      <c r="G63" s="328">
        <f>+[1]OTCHET!G249</f>
        <v>0</v>
      </c>
      <c r="H63" s="329">
        <f>+[1]OTCHET!H249</f>
        <v>0</v>
      </c>
      <c r="I63" s="329">
        <f>+[1]OTCHET!I249</f>
        <v>0</v>
      </c>
      <c r="J63" s="330">
        <f>+[1]OTCHET!J249</f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Top="1" thickBot="1">
      <c r="A64" s="1">
        <v>175</v>
      </c>
      <c r="B64" s="333" t="s">
        <v>105</v>
      </c>
      <c r="C64" s="334"/>
      <c r="D64" s="334"/>
      <c r="E64" s="335">
        <f t="shared" ref="E64:J64" si="6">+E22-E38+E56-E63</f>
        <v>-1121636</v>
      </c>
      <c r="F64" s="335">
        <f t="shared" si="6"/>
        <v>-3990</v>
      </c>
      <c r="G64" s="336">
        <f t="shared" si="6"/>
        <v>0</v>
      </c>
      <c r="H64" s="337">
        <f t="shared" si="6"/>
        <v>0</v>
      </c>
      <c r="I64" s="337">
        <f t="shared" si="6"/>
        <v>0</v>
      </c>
      <c r="J64" s="338">
        <f t="shared" si="6"/>
        <v>-3990</v>
      </c>
      <c r="K64" s="107">
        <f>+K22-K38+K56</f>
        <v>0</v>
      </c>
      <c r="L64" s="107">
        <f>+L22-L38+L56</f>
        <v>0</v>
      </c>
      <c r="M64" s="107">
        <f>+M22-M38+M56</f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hidden="1" customHeight="1">
      <c r="A65" s="1">
        <v>180</v>
      </c>
      <c r="B65" s="340">
        <f>+IF(+SUM(E$65:J$65)=0,0,"Контрола: дефицит/излишък = финансиране с обратен знак (V. + VІ. = 0)")</f>
        <v>0</v>
      </c>
      <c r="C65" s="341"/>
      <c r="D65" s="341"/>
      <c r="E65" s="342">
        <f t="shared" ref="E65:J65" si="7">+E$64+E$66</f>
        <v>0</v>
      </c>
      <c r="F65" s="342">
        <f t="shared" si="7"/>
        <v>0</v>
      </c>
      <c r="G65" s="343">
        <f t="shared" si="7"/>
        <v>0</v>
      </c>
      <c r="H65" s="343">
        <f t="shared" si="7"/>
        <v>0</v>
      </c>
      <c r="I65" s="343">
        <f t="shared" si="7"/>
        <v>0</v>
      </c>
      <c r="J65" s="344">
        <f t="shared" si="7"/>
        <v>0</v>
      </c>
      <c r="K65" s="288" t="e">
        <f>+K64+K66</f>
        <v>#REF!</v>
      </c>
      <c r="L65" s="288" t="e">
        <f>+L64+L66</f>
        <v>#REF!</v>
      </c>
      <c r="M65" s="288" t="e">
        <f>+M64+M66</f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f>SUM(+E68+E76+E77+E84+E85+E86+E89+E90+E91+E92+E93+E94+E95)</f>
        <v>1121636</v>
      </c>
      <c r="F66" s="347">
        <f>SUM(+F68+F76+F77+F84+F85+F86+F89+F90+F91+F92+F93+F94+F95)</f>
        <v>3990</v>
      </c>
      <c r="G66" s="348">
        <f t="shared" ref="G66:L66" si="8">SUM(+G68+G76+G77+G84+G85+G86+G89+G90+G91+G92+G93+G94+G95)</f>
        <v>0</v>
      </c>
      <c r="H66" s="349">
        <f>SUM(+H68+H76+H77+H84+H85+H86+H89+H90+H91+H92+H93+H94+H95)</f>
        <v>0</v>
      </c>
      <c r="I66" s="349">
        <f>SUM(+I68+I76+I77+I84+I85+I86+I89+I90+I91+I92+I93+I94+I95)</f>
        <v>0</v>
      </c>
      <c r="J66" s="350">
        <f>SUM(+J68+J76+J77+J84+J85+J86+J89+J90+J91+J92+J93+J94+J95)</f>
        <v>3990</v>
      </c>
      <c r="K66" s="351" t="e">
        <f t="shared" si="8"/>
        <v>#REF!</v>
      </c>
      <c r="L66" s="351" t="e">
        <f t="shared" si="8"/>
        <v>#REF!</v>
      </c>
      <c r="M66" s="351" t="e">
        <f>SUM(+M68+M76+M77+M84+M85+M86+M89+M90+M91+M92+M93+M95+M96)</f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f t="shared" si="1"/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f>SUM(E69:E75)</f>
        <v>0</v>
      </c>
      <c r="F68" s="308">
        <f>SUM(F69:F75)</f>
        <v>0</v>
      </c>
      <c r="G68" s="309">
        <f t="shared" ref="G68:M68" si="9">SUM(G69:G75)</f>
        <v>0</v>
      </c>
      <c r="H68" s="310">
        <f>SUM(H69:H75)</f>
        <v>0</v>
      </c>
      <c r="I68" s="310">
        <f>SUM(I69:I75)</f>
        <v>0</v>
      </c>
      <c r="J68" s="311">
        <f>SUM(J69:J75)</f>
        <v>0</v>
      </c>
      <c r="K68" s="362" t="e">
        <f t="shared" si="9"/>
        <v>#REF!</v>
      </c>
      <c r="L68" s="362" t="e">
        <f t="shared" si="9"/>
        <v>#REF!</v>
      </c>
      <c r="M68" s="362" t="e">
        <f t="shared" si="9"/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f>+[1]OTCHET!E482+[1]OTCHET!E483+[1]OTCHET!E486+[1]OTCHET!E487+[1]OTCHET!E490+[1]OTCHET!E491+[1]OTCHET!E495</f>
        <v>0</v>
      </c>
      <c r="F69" s="366">
        <f t="shared" si="1"/>
        <v>0</v>
      </c>
      <c r="G69" s="367">
        <f>+[1]OTCHET!G482+[1]OTCHET!G483+[1]OTCHET!G486+[1]OTCHET!G487+[1]OTCHET!G490+[1]OTCHET!G491+[1]OTCHET!G495</f>
        <v>0</v>
      </c>
      <c r="H69" s="368">
        <f>+[1]OTCHET!H482+[1]OTCHET!H483+[1]OTCHET!H486+[1]OTCHET!H487+[1]OTCHET!H490+[1]OTCHET!H491+[1]OTCHET!H495</f>
        <v>0</v>
      </c>
      <c r="I69" s="368">
        <f>+[1]OTCHET!I482+[1]OTCHET!I483+[1]OTCHET!I486+[1]OTCHET!I487+[1]OTCHET!I490+[1]OTCHET!I491+[1]OTCHET!I495</f>
        <v>0</v>
      </c>
      <c r="J69" s="369">
        <f>+[1]OTCHET!J482+[1]OTCHET!J483+[1]OTCHET!J486+[1]OTCHET!J487+[1]OTCHET!J490+[1]OTCHET!J491+[1]OTCHET!J495</f>
        <v>0</v>
      </c>
      <c r="K69" s="370" t="e">
        <f>+#REF!+#REF!+#REF!+#REF!+#REF!+#REF!+#REF!</f>
        <v>#REF!</v>
      </c>
      <c r="L69" s="370" t="e">
        <f>+#REF!+#REF!+#REF!+#REF!+#REF!+#REF!+#REF!</f>
        <v>#REF!</v>
      </c>
      <c r="M69" s="370" t="e">
        <f>+#REF!+#REF!+#REF!+#REF!+#REF!+#REF!+#REF!</f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f>+[1]OTCHET!E484+[1]OTCHET!E485+[1]OTCHET!E488+[1]OTCHET!E489+[1]OTCHET!E492+[1]OTCHET!E493+[1]OTCHET!E494+[1]OTCHET!E496</f>
        <v>0</v>
      </c>
      <c r="F70" s="374">
        <f t="shared" si="1"/>
        <v>0</v>
      </c>
      <c r="G70" s="375">
        <f>+[1]OTCHET!G484+[1]OTCHET!G485+[1]OTCHET!G488+[1]OTCHET!G489+[1]OTCHET!G492+[1]OTCHET!G493+[1]OTCHET!G494+[1]OTCHET!G496</f>
        <v>0</v>
      </c>
      <c r="H70" s="376">
        <f>+[1]OTCHET!H484+[1]OTCHET!H485+[1]OTCHET!H488+[1]OTCHET!H489+[1]OTCHET!H492+[1]OTCHET!H493+[1]OTCHET!H494+[1]OTCHET!H496</f>
        <v>0</v>
      </c>
      <c r="I70" s="376">
        <f>+[1]OTCHET!I484+[1]OTCHET!I485+[1]OTCHET!I488+[1]OTCHET!I489+[1]OTCHET!I492+[1]OTCHET!I493+[1]OTCHET!I494+[1]OTCHET!I496</f>
        <v>0</v>
      </c>
      <c r="J70" s="377">
        <f>+[1]OTCHET!J484+[1]OTCHET!J485+[1]OTCHET!J488+[1]OTCHET!J489+[1]OTCHET!J492+[1]OTCHET!J493+[1]OTCHET!J494+[1]OTCHET!J496</f>
        <v>0</v>
      </c>
      <c r="K70" s="370" t="e">
        <f>+#REF!+#REF!+#REF!+#REF!+#REF!+#REF!+#REF!+#REF!</f>
        <v>#REF!</v>
      </c>
      <c r="L70" s="370" t="e">
        <f>+#REF!+#REF!+#REF!+#REF!+#REF!+#REF!+#REF!+#REF!</f>
        <v>#REF!</v>
      </c>
      <c r="M70" s="370" t="e">
        <f>+#REF!+#REF!+#REF!+#REF!+#REF!+#REF!+#REF!+#REF!</f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f>+[1]OTCHET!E497</f>
        <v>0</v>
      </c>
      <c r="F71" s="374">
        <f t="shared" si="1"/>
        <v>0</v>
      </c>
      <c r="G71" s="375">
        <f>+[1]OTCHET!G497</f>
        <v>0</v>
      </c>
      <c r="H71" s="376">
        <f>+[1]OTCHET!H497</f>
        <v>0</v>
      </c>
      <c r="I71" s="376">
        <f>+[1]OTCHET!I497</f>
        <v>0</v>
      </c>
      <c r="J71" s="377">
        <f>+[1]OTCHET!J497</f>
        <v>0</v>
      </c>
      <c r="K71" s="370" t="e">
        <f>+#REF!</f>
        <v>#REF!</v>
      </c>
      <c r="L71" s="370" t="e">
        <f>+#REF!</f>
        <v>#REF!</v>
      </c>
      <c r="M71" s="370" t="e">
        <f>+#REF!</f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f>+[1]OTCHET!E502</f>
        <v>0</v>
      </c>
      <c r="F72" s="374">
        <f t="shared" si="1"/>
        <v>0</v>
      </c>
      <c r="G72" s="375">
        <f>+[1]OTCHET!G502</f>
        <v>0</v>
      </c>
      <c r="H72" s="376">
        <f>+[1]OTCHET!H502</f>
        <v>0</v>
      </c>
      <c r="I72" s="376">
        <f>+[1]OTCHET!I502</f>
        <v>0</v>
      </c>
      <c r="J72" s="377">
        <f>+[1]OTCHET!J502</f>
        <v>0</v>
      </c>
      <c r="K72" s="370" t="e">
        <f>+#REF!</f>
        <v>#REF!</v>
      </c>
      <c r="L72" s="370" t="e">
        <f>+#REF!</f>
        <v>#REF!</v>
      </c>
      <c r="M72" s="370" t="e">
        <f>+#REF!</f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f>+[1]OTCHET!E542</f>
        <v>0</v>
      </c>
      <c r="F73" s="374">
        <f t="shared" si="1"/>
        <v>0</v>
      </c>
      <c r="G73" s="375">
        <f>+[1]OTCHET!G542</f>
        <v>0</v>
      </c>
      <c r="H73" s="376">
        <f>+[1]OTCHET!H542</f>
        <v>0</v>
      </c>
      <c r="I73" s="376">
        <f>+[1]OTCHET!I542</f>
        <v>0</v>
      </c>
      <c r="J73" s="377">
        <f>+[1]OTCHET!J542</f>
        <v>0</v>
      </c>
      <c r="K73" s="370" t="e">
        <f>+#REF!</f>
        <v>#REF!</v>
      </c>
      <c r="L73" s="370" t="e">
        <f>+#REF!</f>
        <v>#REF!</v>
      </c>
      <c r="M73" s="370" t="e">
        <f>+#REF!</f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f>+[1]OTCHET!E581+[1]OTCHET!E582</f>
        <v>0</v>
      </c>
      <c r="F74" s="374">
        <f t="shared" si="1"/>
        <v>0</v>
      </c>
      <c r="G74" s="375">
        <f>+[1]OTCHET!G581+[1]OTCHET!G582</f>
        <v>0</v>
      </c>
      <c r="H74" s="376">
        <f>+[1]OTCHET!H581+[1]OTCHET!H582</f>
        <v>0</v>
      </c>
      <c r="I74" s="376">
        <f>+[1]OTCHET!I581+[1]OTCHET!I582</f>
        <v>0</v>
      </c>
      <c r="J74" s="377">
        <f>+[1]OTCHET!J581+[1]OTCHET!J582</f>
        <v>0</v>
      </c>
      <c r="K74" s="370" t="e">
        <f>+#REF!+#REF!</f>
        <v>#REF!</v>
      </c>
      <c r="L74" s="370" t="e">
        <f>+#REF!+#REF!</f>
        <v>#REF!</v>
      </c>
      <c r="M74" s="370" t="e">
        <f>+#REF!+#REF!</f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f>+[1]OTCHET!E583+[1]OTCHET!E584+[1]OTCHET!E585</f>
        <v>0</v>
      </c>
      <c r="F75" s="381">
        <f t="shared" si="1"/>
        <v>0</v>
      </c>
      <c r="G75" s="382">
        <f>+[1]OTCHET!G583+[1]OTCHET!G584+[1]OTCHET!G585</f>
        <v>0</v>
      </c>
      <c r="H75" s="383">
        <f>+[1]OTCHET!H583+[1]OTCHET!H584+[1]OTCHET!H585</f>
        <v>0</v>
      </c>
      <c r="I75" s="383">
        <f>+[1]OTCHET!I583+[1]OTCHET!I584+[1]OTCHET!I585</f>
        <v>0</v>
      </c>
      <c r="J75" s="384">
        <f>+[1]OTCHET!J583+[1]OTCHET!J584+[1]OTCHET!J585</f>
        <v>0</v>
      </c>
      <c r="K75" s="370" t="e">
        <f>+#REF!+#REF!+#REF!</f>
        <v>#REF!</v>
      </c>
      <c r="L75" s="370" t="e">
        <f>+#REF!+#REF!+#REF!</f>
        <v>#REF!</v>
      </c>
      <c r="M75" s="370" t="e">
        <f>+#REF!+#REF!+#REF!</f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f>[1]OTCHET!E461</f>
        <v>0</v>
      </c>
      <c r="F76" s="298">
        <f t="shared" si="1"/>
        <v>0</v>
      </c>
      <c r="G76" s="299">
        <f>[1]OTCHET!G461</f>
        <v>0</v>
      </c>
      <c r="H76" s="300">
        <f>[1]OTCHET!H461</f>
        <v>0</v>
      </c>
      <c r="I76" s="300">
        <f>[1]OTCHET!I461</f>
        <v>0</v>
      </c>
      <c r="J76" s="301">
        <f>[1]OTCHET!J461</f>
        <v>0</v>
      </c>
      <c r="K76" s="370" t="e">
        <f>#REF!</f>
        <v>#REF!</v>
      </c>
      <c r="L76" s="370" t="e">
        <f>#REF!</f>
        <v>#REF!</v>
      </c>
      <c r="M76" s="370" t="e">
        <f>#REF!</f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f>SUM(E78:E83)</f>
        <v>0</v>
      </c>
      <c r="F77" s="308">
        <f>SUM(F78:F83)</f>
        <v>0</v>
      </c>
      <c r="G77" s="309">
        <f t="shared" ref="G77:M77" si="10">SUM(G78:G83)</f>
        <v>0</v>
      </c>
      <c r="H77" s="310">
        <f>SUM(H78:H83)</f>
        <v>0</v>
      </c>
      <c r="I77" s="310">
        <f>SUM(I78:I83)</f>
        <v>0</v>
      </c>
      <c r="J77" s="311">
        <f>SUM(J78:J83)</f>
        <v>0</v>
      </c>
      <c r="K77" s="386">
        <f t="shared" si="10"/>
        <v>0</v>
      </c>
      <c r="L77" s="386">
        <f t="shared" si="10"/>
        <v>0</v>
      </c>
      <c r="M77" s="386">
        <f t="shared" si="10"/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f>+[1]OTCHET!E466+[1]OTCHET!E469</f>
        <v>0</v>
      </c>
      <c r="F78" s="366">
        <f t="shared" si="1"/>
        <v>0</v>
      </c>
      <c r="G78" s="367">
        <f>+[1]OTCHET!G466+[1]OTCHET!G469</f>
        <v>0</v>
      </c>
      <c r="H78" s="368">
        <f>+[1]OTCHET!H466+[1]OTCHET!H469</f>
        <v>0</v>
      </c>
      <c r="I78" s="368">
        <f>+[1]OTCHET!I466+[1]OTCHET!I469</f>
        <v>0</v>
      </c>
      <c r="J78" s="369">
        <f>+[1]OTCHET!J466+[1]OTCHET!J469</f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f>+[1]OTCHET!E467+[1]OTCHET!E470</f>
        <v>0</v>
      </c>
      <c r="F79" s="374">
        <f t="shared" si="1"/>
        <v>0</v>
      </c>
      <c r="G79" s="375">
        <f>+[1]OTCHET!G467+[1]OTCHET!G470</f>
        <v>0</v>
      </c>
      <c r="H79" s="376">
        <f>+[1]OTCHET!H467+[1]OTCHET!H470</f>
        <v>0</v>
      </c>
      <c r="I79" s="376">
        <f>+[1]OTCHET!I467+[1]OTCHET!I470</f>
        <v>0</v>
      </c>
      <c r="J79" s="377">
        <f>+[1]OTCHET!J467+[1]OTCHET!J470</f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f>[1]OTCHET!E471</f>
        <v>0</v>
      </c>
      <c r="F80" s="374">
        <f t="shared" si="1"/>
        <v>0</v>
      </c>
      <c r="G80" s="375">
        <f>[1]OTCHET!G471</f>
        <v>0</v>
      </c>
      <c r="H80" s="376">
        <f>[1]OTCHET!H471</f>
        <v>0</v>
      </c>
      <c r="I80" s="376">
        <f>[1]OTCHET!I471</f>
        <v>0</v>
      </c>
      <c r="J80" s="377">
        <f>[1]OTCHET!J471</f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hidden="1" customHeight="1">
      <c r="A81" s="364"/>
      <c r="B81" s="373"/>
      <c r="C81" s="373"/>
      <c r="D81" s="373"/>
      <c r="E81" s="374"/>
      <c r="F81" s="374">
        <f t="shared" si="1"/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f>+[1]OTCHET!E479</f>
        <v>0</v>
      </c>
      <c r="F82" s="374">
        <f t="shared" si="1"/>
        <v>0</v>
      </c>
      <c r="G82" s="375">
        <f>+[1]OTCHET!G479</f>
        <v>0</v>
      </c>
      <c r="H82" s="376">
        <f>+[1]OTCHET!H479</f>
        <v>0</v>
      </c>
      <c r="I82" s="376">
        <f>+[1]OTCHET!I479</f>
        <v>0</v>
      </c>
      <c r="J82" s="377">
        <f>+[1]OTCHET!J479</f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f>+[1]OTCHET!E480</f>
        <v>0</v>
      </c>
      <c r="F83" s="381">
        <f t="shared" si="1"/>
        <v>0</v>
      </c>
      <c r="G83" s="382">
        <f>+[1]OTCHET!G480</f>
        <v>0</v>
      </c>
      <c r="H83" s="383">
        <f>+[1]OTCHET!H480</f>
        <v>0</v>
      </c>
      <c r="I83" s="383">
        <f>+[1]OTCHET!I480</f>
        <v>0</v>
      </c>
      <c r="J83" s="384">
        <f>+[1]OTCHET!J480</f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f>[1]OTCHET!E535</f>
        <v>0</v>
      </c>
      <c r="F84" s="298">
        <f t="shared" si="1"/>
        <v>0</v>
      </c>
      <c r="G84" s="299">
        <f>[1]OTCHET!G535</f>
        <v>0</v>
      </c>
      <c r="H84" s="300">
        <f>[1]OTCHET!H535</f>
        <v>0</v>
      </c>
      <c r="I84" s="300">
        <f>[1]OTCHET!I535</f>
        <v>0</v>
      </c>
      <c r="J84" s="301">
        <f>[1]OTCHET!J535</f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f>[1]OTCHET!E536</f>
        <v>0</v>
      </c>
      <c r="F85" s="303">
        <f t="shared" si="1"/>
        <v>0</v>
      </c>
      <c r="G85" s="304">
        <f>[1]OTCHET!G536</f>
        <v>0</v>
      </c>
      <c r="H85" s="305">
        <f>[1]OTCHET!H536</f>
        <v>0</v>
      </c>
      <c r="I85" s="305">
        <f>[1]OTCHET!I536</f>
        <v>0</v>
      </c>
      <c r="J85" s="306">
        <f>[1]OTCHET!J536</f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f>+E87+E88</f>
        <v>1121636</v>
      </c>
      <c r="F86" s="308">
        <f>+F87+F88</f>
        <v>-3539</v>
      </c>
      <c r="G86" s="309">
        <f t="shared" ref="G86:M86" si="11">+G87+G88</f>
        <v>0</v>
      </c>
      <c r="H86" s="310">
        <f>+H87+H88</f>
        <v>0</v>
      </c>
      <c r="I86" s="310">
        <f>+I87+I88</f>
        <v>0</v>
      </c>
      <c r="J86" s="311">
        <f>+J87+J88</f>
        <v>-3539</v>
      </c>
      <c r="K86" s="386">
        <f t="shared" si="11"/>
        <v>0</v>
      </c>
      <c r="L86" s="386">
        <f t="shared" si="11"/>
        <v>0</v>
      </c>
      <c r="M86" s="386">
        <f t="shared" si="11"/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f>+[1]OTCHET!E503+[1]OTCHET!E512+[1]OTCHET!E516+[1]OTCHET!E543</f>
        <v>0</v>
      </c>
      <c r="F87" s="366">
        <f t="shared" si="1"/>
        <v>0</v>
      </c>
      <c r="G87" s="367">
        <f>+[1]OTCHET!G503+[1]OTCHET!G512+[1]OTCHET!G516+[1]OTCHET!G543</f>
        <v>0</v>
      </c>
      <c r="H87" s="368">
        <f>+[1]OTCHET!H503+[1]OTCHET!H512+[1]OTCHET!H516+[1]OTCHET!H543</f>
        <v>0</v>
      </c>
      <c r="I87" s="368">
        <f>+[1]OTCHET!I503+[1]OTCHET!I512+[1]OTCHET!I516+[1]OTCHET!I543</f>
        <v>0</v>
      </c>
      <c r="J87" s="369">
        <f>+[1]OTCHET!J503+[1]OTCHET!J512+[1]OTCHET!J516+[1]OTCHET!J543</f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f>+[1]OTCHET!E521+[1]OTCHET!E524+[1]OTCHET!E544</f>
        <v>1121636</v>
      </c>
      <c r="F88" s="381">
        <f t="shared" si="1"/>
        <v>-3539</v>
      </c>
      <c r="G88" s="382">
        <f>+[1]OTCHET!G521+[1]OTCHET!G524+[1]OTCHET!G544</f>
        <v>0</v>
      </c>
      <c r="H88" s="383">
        <f>+[1]OTCHET!H521+[1]OTCHET!H524+[1]OTCHET!H544</f>
        <v>0</v>
      </c>
      <c r="I88" s="383">
        <f>+[1]OTCHET!I521+[1]OTCHET!I524+[1]OTCHET!I544</f>
        <v>0</v>
      </c>
      <c r="J88" s="384">
        <f>+[1]OTCHET!J521+[1]OTCHET!J524+[1]OTCHET!J544</f>
        <v>-3539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f>[1]OTCHET!E531</f>
        <v>0</v>
      </c>
      <c r="F89" s="298">
        <f t="shared" ref="F89:F96" si="12">+G89+H89+I89+J89</f>
        <v>7529</v>
      </c>
      <c r="G89" s="299">
        <f>[1]OTCHET!G531</f>
        <v>0</v>
      </c>
      <c r="H89" s="300">
        <f>[1]OTCHET!H531</f>
        <v>0</v>
      </c>
      <c r="I89" s="300">
        <f>[1]OTCHET!I531</f>
        <v>0</v>
      </c>
      <c r="J89" s="301">
        <f>[1]OTCHET!J531</f>
        <v>7529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f>+[1]OTCHET!E567+[1]OTCHET!E568+[1]OTCHET!E569+[1]OTCHET!E570+[1]OTCHET!E571+[1]OTCHET!E572</f>
        <v>0</v>
      </c>
      <c r="F90" s="303">
        <f t="shared" si="12"/>
        <v>0</v>
      </c>
      <c r="G90" s="304">
        <f>+[1]OTCHET!G567+[1]OTCHET!G568+[1]OTCHET!G569+[1]OTCHET!G570+[1]OTCHET!G571+[1]OTCHET!G572</f>
        <v>0</v>
      </c>
      <c r="H90" s="305">
        <f>+[1]OTCHET!H567+[1]OTCHET!H568+[1]OTCHET!H569+[1]OTCHET!H570+[1]OTCHET!H571+[1]OTCHET!H572</f>
        <v>0</v>
      </c>
      <c r="I90" s="305">
        <f>+[1]OTCHET!I567+[1]OTCHET!I568+[1]OTCHET!I569+[1]OTCHET!I570+[1]OTCHET!I571+[1]OTCHET!I572</f>
        <v>0</v>
      </c>
      <c r="J90" s="306">
        <f>+[1]OTCHET!J567+[1]OTCHET!J568+[1]OTCHET!J569+[1]OTCHET!J570+[1]OTCHET!J571+[1]OTCHET!J572</f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f>+[1]OTCHET!E573+[1]OTCHET!E574+[1]OTCHET!E575+[1]OTCHET!E576+[1]OTCHET!E577+[1]OTCHET!E578+[1]OTCHET!E579</f>
        <v>0</v>
      </c>
      <c r="F91" s="169">
        <f t="shared" si="12"/>
        <v>0</v>
      </c>
      <c r="G91" s="170">
        <f>+[1]OTCHET!G573+[1]OTCHET!G574+[1]OTCHET!G575+[1]OTCHET!G576+[1]OTCHET!G577+[1]OTCHET!G578+[1]OTCHET!G579</f>
        <v>0</v>
      </c>
      <c r="H91" s="171">
        <f>+[1]OTCHET!H573+[1]OTCHET!H574+[1]OTCHET!H575+[1]OTCHET!H576+[1]OTCHET!H577+[1]OTCHET!H578+[1]OTCHET!H579</f>
        <v>0</v>
      </c>
      <c r="I91" s="171">
        <f>+[1]OTCHET!I573+[1]OTCHET!I574+[1]OTCHET!I575+[1]OTCHET!I576+[1]OTCHET!I577+[1]OTCHET!I578+[1]OTCHET!I579</f>
        <v>0</v>
      </c>
      <c r="J91" s="172">
        <f>+[1]OTCHET!J573+[1]OTCHET!J574+[1]OTCHET!J575+[1]OTCHET!J576+[1]OTCHET!J577+[1]OTCHET!J578+[1]OTCHET!J579</f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f>+[1]OTCHET!E580</f>
        <v>0</v>
      </c>
      <c r="F92" s="169">
        <f t="shared" si="12"/>
        <v>0</v>
      </c>
      <c r="G92" s="170">
        <f>+[1]OTCHET!G580</f>
        <v>0</v>
      </c>
      <c r="H92" s="171">
        <f>+[1]OTCHET!H580</f>
        <v>0</v>
      </c>
      <c r="I92" s="171">
        <f>+[1]OTCHET!I580</f>
        <v>0</v>
      </c>
      <c r="J92" s="172">
        <f>+[1]OTCHET!J580</f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f>+[1]OTCHET!E587+[1]OTCHET!E588</f>
        <v>0</v>
      </c>
      <c r="F93" s="169">
        <f t="shared" si="12"/>
        <v>0</v>
      </c>
      <c r="G93" s="170">
        <f>+[1]OTCHET!G587+[1]OTCHET!G588</f>
        <v>0</v>
      </c>
      <c r="H93" s="171">
        <f>+[1]OTCHET!H587+[1]OTCHET!H588</f>
        <v>0</v>
      </c>
      <c r="I93" s="171">
        <f>+[1]OTCHET!I587+[1]OTCHET!I588</f>
        <v>0</v>
      </c>
      <c r="J93" s="172">
        <f>+[1]OTCHET!J587+[1]OTCHET!J588</f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f>+[1]OTCHET!E589+[1]OTCHET!E590</f>
        <v>0</v>
      </c>
      <c r="F94" s="169">
        <f t="shared" si="12"/>
        <v>0</v>
      </c>
      <c r="G94" s="170">
        <f>+[1]OTCHET!G589+[1]OTCHET!G590</f>
        <v>0</v>
      </c>
      <c r="H94" s="171">
        <f>+[1]OTCHET!H589+[1]OTCHET!H590</f>
        <v>0</v>
      </c>
      <c r="I94" s="171">
        <f>+[1]OTCHET!I589+[1]OTCHET!I590</f>
        <v>0</v>
      </c>
      <c r="J94" s="172">
        <f>+[1]OTCHET!J589+[1]OTCHET!J590</f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f>[1]OTCHET!E591</f>
        <v>0</v>
      </c>
      <c r="F95" s="121">
        <f t="shared" si="12"/>
        <v>0</v>
      </c>
      <c r="G95" s="122">
        <f>[1]OTCHET!G591</f>
        <v>0</v>
      </c>
      <c r="H95" s="123">
        <f>[1]OTCHET!H591</f>
        <v>0</v>
      </c>
      <c r="I95" s="123">
        <f>[1]OTCHET!I591</f>
        <v>0</v>
      </c>
      <c r="J95" s="124">
        <f>[1]OTCHET!J591</f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f>+[1]OTCHET!E594</f>
        <v>0</v>
      </c>
      <c r="F96" s="395">
        <f t="shared" si="12"/>
        <v>0</v>
      </c>
      <c r="G96" s="396">
        <f>+[1]OTCHET!G594</f>
        <v>0</v>
      </c>
      <c r="H96" s="397">
        <f>+[1]OTCHET!H594</f>
        <v>0</v>
      </c>
      <c r="I96" s="397">
        <f>+[1]OTCHET!I594</f>
        <v>0</v>
      </c>
      <c r="J96" s="398">
        <f>+[1]OTCHET!J594</f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f>+IF(+SUM(E$65:J$65)=0,0,"Контрола: дефицит/излишък = финансиране с обратен знак (V. + VІ. = 0)")</f>
        <v>0</v>
      </c>
      <c r="C105" s="414"/>
      <c r="D105" s="414"/>
      <c r="E105" s="415">
        <f t="shared" ref="E105:J105" si="13">+E$64+E$66</f>
        <v>0</v>
      </c>
      <c r="F105" s="415">
        <f t="shared" si="13"/>
        <v>0</v>
      </c>
      <c r="G105" s="416">
        <f t="shared" si="13"/>
        <v>0</v>
      </c>
      <c r="H105" s="416">
        <f t="shared" si="13"/>
        <v>0</v>
      </c>
      <c r="I105" s="416">
        <f t="shared" si="13"/>
        <v>0</v>
      </c>
      <c r="J105" s="416">
        <f t="shared" si="13"/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 t="str">
        <f>+[1]OTCHET!H605</f>
        <v>gdimitrova@mtitc.government.bg</v>
      </c>
      <c r="C107" s="418"/>
      <c r="D107" s="418"/>
      <c r="E107" s="23"/>
      <c r="G107" s="422">
        <f>+[1]OTCHET!E605</f>
        <v>29409576</v>
      </c>
      <c r="H107" s="422">
        <f>+[1]OTCHET!F605</f>
        <v>0</v>
      </c>
      <c r="I107" s="423"/>
      <c r="J107" s="424">
        <f>+[1]OTCHET!B605</f>
        <v>43563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tr">
        <f>+[1]OTCHET!D603</f>
        <v>Галя Димитрова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2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1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1:26" ht="18" customHeight="1">
      <c r="E114" s="433" t="str">
        <f>+[1]OTCHET!G600</f>
        <v>Иван Иванов</v>
      </c>
      <c r="F114" s="433"/>
      <c r="G114" s="438"/>
      <c r="H114" s="3"/>
      <c r="I114" s="433" t="str">
        <f>+[1]OTCHET!G603</f>
        <v>Иван Марков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26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26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26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26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26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26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26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26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26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26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26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26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26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26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2019-04-10T12:19:03Z</dcterms:created>
  <dcterms:modified xsi:type="dcterms:W3CDTF">2019-04-10T12:19:13Z</dcterms:modified>
</cp:coreProperties>
</file>