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F95" i="1" s="1"/>
  <c r="H95" i="1"/>
  <c r="G95" i="1"/>
  <c r="E95" i="1"/>
  <c r="J94" i="1"/>
  <c r="I94" i="1"/>
  <c r="H94" i="1"/>
  <c r="G94" i="1"/>
  <c r="F94" i="1" s="1"/>
  <c r="E94" i="1"/>
  <c r="J93" i="1"/>
  <c r="I93" i="1"/>
  <c r="F93" i="1" s="1"/>
  <c r="H93" i="1"/>
  <c r="G93" i="1"/>
  <c r="E93" i="1"/>
  <c r="J92" i="1"/>
  <c r="I92" i="1"/>
  <c r="H92" i="1"/>
  <c r="G92" i="1"/>
  <c r="F92" i="1" s="1"/>
  <c r="E92" i="1"/>
  <c r="J91" i="1"/>
  <c r="I91" i="1"/>
  <c r="F91" i="1" s="1"/>
  <c r="H91" i="1"/>
  <c r="G91" i="1"/>
  <c r="E91" i="1"/>
  <c r="J90" i="1"/>
  <c r="I90" i="1"/>
  <c r="H90" i="1"/>
  <c r="G90" i="1"/>
  <c r="F90" i="1" s="1"/>
  <c r="E90" i="1"/>
  <c r="J89" i="1"/>
  <c r="I89" i="1"/>
  <c r="F89" i="1" s="1"/>
  <c r="H89" i="1"/>
  <c r="G89" i="1"/>
  <c r="E89" i="1"/>
  <c r="J88" i="1"/>
  <c r="I88" i="1"/>
  <c r="H88" i="1"/>
  <c r="G88" i="1"/>
  <c r="G86" i="1" s="1"/>
  <c r="E88" i="1"/>
  <c r="J87" i="1"/>
  <c r="I87" i="1"/>
  <c r="F87" i="1" s="1"/>
  <c r="H87" i="1"/>
  <c r="H86" i="1" s="1"/>
  <c r="G87" i="1"/>
  <c r="E87" i="1"/>
  <c r="E86" i="1" s="1"/>
  <c r="M86" i="1"/>
  <c r="L86" i="1"/>
  <c r="K86" i="1"/>
  <c r="J86" i="1"/>
  <c r="J85" i="1"/>
  <c r="I85" i="1"/>
  <c r="H85" i="1"/>
  <c r="G85" i="1"/>
  <c r="F85" i="1" s="1"/>
  <c r="E85" i="1"/>
  <c r="J84" i="1"/>
  <c r="I84" i="1"/>
  <c r="H84" i="1"/>
  <c r="G84" i="1"/>
  <c r="F84" i="1"/>
  <c r="E84" i="1"/>
  <c r="J83" i="1"/>
  <c r="I83" i="1"/>
  <c r="H83" i="1"/>
  <c r="G83" i="1"/>
  <c r="F83" i="1" s="1"/>
  <c r="E83" i="1"/>
  <c r="J82" i="1"/>
  <c r="I82" i="1"/>
  <c r="H82" i="1"/>
  <c r="G82" i="1"/>
  <c r="F82" i="1"/>
  <c r="E82" i="1"/>
  <c r="F81" i="1"/>
  <c r="J80" i="1"/>
  <c r="I80" i="1"/>
  <c r="F80" i="1" s="1"/>
  <c r="H80" i="1"/>
  <c r="G80" i="1"/>
  <c r="E80" i="1"/>
  <c r="J79" i="1"/>
  <c r="I79" i="1"/>
  <c r="H79" i="1"/>
  <c r="G79" i="1"/>
  <c r="G77" i="1" s="1"/>
  <c r="E79" i="1"/>
  <c r="J78" i="1"/>
  <c r="I78" i="1"/>
  <c r="F78" i="1" s="1"/>
  <c r="H78" i="1"/>
  <c r="H77" i="1" s="1"/>
  <c r="G78" i="1"/>
  <c r="E78" i="1"/>
  <c r="E77" i="1" s="1"/>
  <c r="M77" i="1"/>
  <c r="L77" i="1"/>
  <c r="K77" i="1"/>
  <c r="J77" i="1"/>
  <c r="M76" i="1"/>
  <c r="L76" i="1"/>
  <c r="K76" i="1"/>
  <c r="J76" i="1"/>
  <c r="I76" i="1"/>
  <c r="H76" i="1"/>
  <c r="G76" i="1"/>
  <c r="F76" i="1" s="1"/>
  <c r="E76" i="1"/>
  <c r="M75" i="1"/>
  <c r="L75" i="1"/>
  <c r="K75" i="1"/>
  <c r="J75" i="1"/>
  <c r="I75" i="1"/>
  <c r="H75" i="1"/>
  <c r="G75" i="1"/>
  <c r="F75" i="1" s="1"/>
  <c r="E75" i="1"/>
  <c r="M74" i="1"/>
  <c r="L74" i="1"/>
  <c r="K74" i="1"/>
  <c r="J74" i="1"/>
  <c r="I74" i="1"/>
  <c r="F74" i="1" s="1"/>
  <c r="H74" i="1"/>
  <c r="G74" i="1"/>
  <c r="E74" i="1"/>
  <c r="M73" i="1"/>
  <c r="L73" i="1"/>
  <c r="K73" i="1"/>
  <c r="J73" i="1"/>
  <c r="I73" i="1"/>
  <c r="H73" i="1"/>
  <c r="G73" i="1"/>
  <c r="F73" i="1"/>
  <c r="E73" i="1"/>
  <c r="M72" i="1"/>
  <c r="L72" i="1"/>
  <c r="K72" i="1"/>
  <c r="J72" i="1"/>
  <c r="I72" i="1"/>
  <c r="H72" i="1"/>
  <c r="G72" i="1"/>
  <c r="F72" i="1" s="1"/>
  <c r="E72" i="1"/>
  <c r="M71" i="1"/>
  <c r="L71" i="1"/>
  <c r="K71" i="1"/>
  <c r="J71" i="1"/>
  <c r="I71" i="1"/>
  <c r="H71" i="1"/>
  <c r="H68" i="1" s="1"/>
  <c r="G71" i="1"/>
  <c r="F71" i="1" s="1"/>
  <c r="E71" i="1"/>
  <c r="M70" i="1"/>
  <c r="L70" i="1"/>
  <c r="K70" i="1"/>
  <c r="J70" i="1"/>
  <c r="I70" i="1"/>
  <c r="F70" i="1" s="1"/>
  <c r="H70" i="1"/>
  <c r="G70" i="1"/>
  <c r="E70" i="1"/>
  <c r="E68" i="1" s="1"/>
  <c r="M69" i="1"/>
  <c r="L69" i="1"/>
  <c r="K69" i="1"/>
  <c r="J69" i="1"/>
  <c r="J68" i="1" s="1"/>
  <c r="J66" i="1" s="1"/>
  <c r="I69" i="1"/>
  <c r="H69" i="1"/>
  <c r="G69" i="1"/>
  <c r="F69" i="1"/>
  <c r="E69" i="1"/>
  <c r="M68" i="1"/>
  <c r="L68" i="1"/>
  <c r="L66" i="1" s="1"/>
  <c r="K68" i="1"/>
  <c r="K66" i="1" s="1"/>
  <c r="G68" i="1"/>
  <c r="G66" i="1" s="1"/>
  <c r="F67" i="1"/>
  <c r="M66" i="1"/>
  <c r="J63" i="1"/>
  <c r="I63" i="1"/>
  <c r="H63" i="1"/>
  <c r="G63" i="1"/>
  <c r="F63" i="1"/>
  <c r="E63" i="1"/>
  <c r="J62" i="1"/>
  <c r="I62" i="1"/>
  <c r="H62" i="1"/>
  <c r="G62" i="1"/>
  <c r="F62" i="1" s="1"/>
  <c r="E62" i="1"/>
  <c r="F61" i="1"/>
  <c r="J60" i="1"/>
  <c r="I60" i="1"/>
  <c r="H60" i="1"/>
  <c r="G60" i="1"/>
  <c r="F60" i="1" s="1"/>
  <c r="E60" i="1"/>
  <c r="J59" i="1"/>
  <c r="I59" i="1"/>
  <c r="F59" i="1" s="1"/>
  <c r="H59" i="1"/>
  <c r="G59" i="1"/>
  <c r="E59" i="1"/>
  <c r="J58" i="1"/>
  <c r="I58" i="1"/>
  <c r="H58" i="1"/>
  <c r="H56" i="1" s="1"/>
  <c r="G58" i="1"/>
  <c r="G56" i="1" s="1"/>
  <c r="E58" i="1"/>
  <c r="J57" i="1"/>
  <c r="I57" i="1"/>
  <c r="F57" i="1" s="1"/>
  <c r="H57" i="1"/>
  <c r="G57" i="1"/>
  <c r="E57" i="1"/>
  <c r="E56" i="1" s="1"/>
  <c r="M56" i="1"/>
  <c r="L56" i="1"/>
  <c r="K56" i="1"/>
  <c r="J56" i="1"/>
  <c r="J55" i="1"/>
  <c r="I55" i="1"/>
  <c r="H55" i="1"/>
  <c r="F55" i="1" s="1"/>
  <c r="G55" i="1"/>
  <c r="E55" i="1"/>
  <c r="J54" i="1"/>
  <c r="I54" i="1"/>
  <c r="H54" i="1"/>
  <c r="G54" i="1"/>
  <c r="F54" i="1"/>
  <c r="E54" i="1"/>
  <c r="J53" i="1"/>
  <c r="I53" i="1"/>
  <c r="H53" i="1"/>
  <c r="F53" i="1" s="1"/>
  <c r="G53" i="1"/>
  <c r="E53" i="1"/>
  <c r="J52" i="1"/>
  <c r="I52" i="1"/>
  <c r="H52" i="1"/>
  <c r="G52" i="1"/>
  <c r="F52" i="1"/>
  <c r="E52" i="1"/>
  <c r="J51" i="1"/>
  <c r="I51" i="1"/>
  <c r="H51" i="1"/>
  <c r="F51" i="1" s="1"/>
  <c r="G51" i="1"/>
  <c r="E51" i="1"/>
  <c r="J50" i="1"/>
  <c r="I50" i="1"/>
  <c r="H50" i="1"/>
  <c r="G50" i="1"/>
  <c r="F50" i="1"/>
  <c r="E50" i="1"/>
  <c r="J49" i="1"/>
  <c r="I49" i="1"/>
  <c r="H49" i="1"/>
  <c r="F49" i="1" s="1"/>
  <c r="G49" i="1"/>
  <c r="E49" i="1"/>
  <c r="J48" i="1"/>
  <c r="I48" i="1"/>
  <c r="H48" i="1"/>
  <c r="G48" i="1"/>
  <c r="F48" i="1"/>
  <c r="E48" i="1"/>
  <c r="J47" i="1"/>
  <c r="I47" i="1"/>
  <c r="H47" i="1"/>
  <c r="G47" i="1"/>
  <c r="F47" i="1" s="1"/>
  <c r="E47" i="1"/>
  <c r="J46" i="1"/>
  <c r="I46" i="1"/>
  <c r="H46" i="1"/>
  <c r="G46" i="1"/>
  <c r="F46" i="1"/>
  <c r="E46" i="1"/>
  <c r="J45" i="1"/>
  <c r="I45" i="1"/>
  <c r="H45" i="1"/>
  <c r="F45" i="1" s="1"/>
  <c r="G45" i="1"/>
  <c r="E45" i="1"/>
  <c r="J44" i="1"/>
  <c r="I44" i="1"/>
  <c r="H44" i="1"/>
  <c r="G44" i="1"/>
  <c r="F44" i="1"/>
  <c r="E44" i="1"/>
  <c r="J43" i="1"/>
  <c r="I43" i="1"/>
  <c r="H43" i="1"/>
  <c r="G43" i="1"/>
  <c r="F43" i="1" s="1"/>
  <c r="E43" i="1"/>
  <c r="J42" i="1"/>
  <c r="I42" i="1"/>
  <c r="H42" i="1"/>
  <c r="G42" i="1"/>
  <c r="F42" i="1"/>
  <c r="E42" i="1"/>
  <c r="J41" i="1"/>
  <c r="I41" i="1"/>
  <c r="H41" i="1"/>
  <c r="G41" i="1"/>
  <c r="F41" i="1" s="1"/>
  <c r="E41" i="1"/>
  <c r="J40" i="1"/>
  <c r="J39" i="1" s="1"/>
  <c r="J38" i="1" s="1"/>
  <c r="I40" i="1"/>
  <c r="H40" i="1"/>
  <c r="G40" i="1"/>
  <c r="G39" i="1" s="1"/>
  <c r="G38" i="1" s="1"/>
  <c r="F40" i="1"/>
  <c r="F39" i="1" s="1"/>
  <c r="E40" i="1"/>
  <c r="I39" i="1"/>
  <c r="H39" i="1"/>
  <c r="H38" i="1" s="1"/>
  <c r="E39" i="1"/>
  <c r="M38" i="1"/>
  <c r="L38" i="1"/>
  <c r="K38" i="1"/>
  <c r="I38" i="1"/>
  <c r="E38" i="1"/>
  <c r="J37" i="1"/>
  <c r="I37" i="1"/>
  <c r="H37" i="1"/>
  <c r="G37" i="1"/>
  <c r="F37" i="1" s="1"/>
  <c r="E37" i="1"/>
  <c r="J36" i="1"/>
  <c r="I36" i="1"/>
  <c r="F36" i="1" s="1"/>
  <c r="H36" i="1"/>
  <c r="G36" i="1"/>
  <c r="E36" i="1"/>
  <c r="F35" i="1"/>
  <c r="F34" i="1"/>
  <c r="J33" i="1"/>
  <c r="I33" i="1"/>
  <c r="F33" i="1" s="1"/>
  <c r="H33" i="1"/>
  <c r="G33" i="1"/>
  <c r="E33" i="1"/>
  <c r="J32" i="1"/>
  <c r="I32" i="1"/>
  <c r="H32" i="1"/>
  <c r="G32" i="1"/>
  <c r="F32" i="1" s="1"/>
  <c r="E32" i="1"/>
  <c r="J31" i="1"/>
  <c r="J25" i="1" s="1"/>
  <c r="J22" i="1" s="1"/>
  <c r="J64" i="1" s="1"/>
  <c r="I31" i="1"/>
  <c r="F31" i="1" s="1"/>
  <c r="H31" i="1"/>
  <c r="G31" i="1"/>
  <c r="E31" i="1"/>
  <c r="E25" i="1" s="1"/>
  <c r="E22" i="1" s="1"/>
  <c r="E64" i="1" s="1"/>
  <c r="J30" i="1"/>
  <c r="I30" i="1"/>
  <c r="H30" i="1"/>
  <c r="G30" i="1"/>
  <c r="F30" i="1" s="1"/>
  <c r="E30" i="1"/>
  <c r="J29" i="1"/>
  <c r="I29" i="1"/>
  <c r="F29" i="1" s="1"/>
  <c r="H29" i="1"/>
  <c r="G29" i="1"/>
  <c r="E29" i="1"/>
  <c r="J28" i="1"/>
  <c r="I28" i="1"/>
  <c r="H28" i="1"/>
  <c r="G28" i="1"/>
  <c r="F28" i="1" s="1"/>
  <c r="E28" i="1"/>
  <c r="J27" i="1"/>
  <c r="I27" i="1"/>
  <c r="F27" i="1" s="1"/>
  <c r="H27" i="1"/>
  <c r="G27" i="1"/>
  <c r="E27" i="1"/>
  <c r="J26" i="1"/>
  <c r="I26" i="1"/>
  <c r="H26" i="1"/>
  <c r="G26" i="1"/>
  <c r="F26" i="1" s="1"/>
  <c r="E26" i="1"/>
  <c r="M25" i="1"/>
  <c r="L25" i="1"/>
  <c r="K25" i="1"/>
  <c r="H25" i="1"/>
  <c r="F24" i="1"/>
  <c r="J23" i="1"/>
  <c r="I23" i="1"/>
  <c r="H23" i="1"/>
  <c r="G23" i="1"/>
  <c r="F23" i="1" s="1"/>
  <c r="E23" i="1"/>
  <c r="M22" i="1"/>
  <c r="M64" i="1" s="1"/>
  <c r="M65" i="1" s="1"/>
  <c r="L22" i="1"/>
  <c r="L64" i="1" s="1"/>
  <c r="L65" i="1" s="1"/>
  <c r="K22" i="1"/>
  <c r="K64" i="1" s="1"/>
  <c r="K65" i="1" s="1"/>
  <c r="H22" i="1"/>
  <c r="H64" i="1" s="1"/>
  <c r="F15" i="1"/>
  <c r="E15" i="1"/>
  <c r="F13" i="1"/>
  <c r="E13" i="1"/>
  <c r="B13" i="1"/>
  <c r="I11" i="1"/>
  <c r="H11" i="1"/>
  <c r="F11" i="1"/>
  <c r="B11" i="1"/>
  <c r="B8" i="1"/>
  <c r="F56" i="1" l="1"/>
  <c r="F68" i="1"/>
  <c r="E66" i="1"/>
  <c r="E105" i="1" s="1"/>
  <c r="F25" i="1"/>
  <c r="F22" i="1" s="1"/>
  <c r="F64" i="1" s="1"/>
  <c r="E65" i="1"/>
  <c r="J65" i="1"/>
  <c r="J105" i="1"/>
  <c r="F38" i="1"/>
  <c r="H66" i="1"/>
  <c r="H65" i="1" s="1"/>
  <c r="F86" i="1"/>
  <c r="H105" i="1"/>
  <c r="I68" i="1"/>
  <c r="G25" i="1"/>
  <c r="G22" i="1" s="1"/>
  <c r="G64" i="1" s="1"/>
  <c r="I56" i="1"/>
  <c r="F58" i="1"/>
  <c r="I77" i="1"/>
  <c r="F79" i="1"/>
  <c r="F77" i="1" s="1"/>
  <c r="I86" i="1"/>
  <c r="F88" i="1"/>
  <c r="I25" i="1"/>
  <c r="I22" i="1" s="1"/>
  <c r="I64" i="1" s="1"/>
  <c r="G65" i="1" l="1"/>
  <c r="G105" i="1"/>
  <c r="I105" i="1"/>
  <c r="I65" i="1"/>
  <c r="I66" i="1"/>
  <c r="F66" i="1"/>
  <c r="F65" i="1" s="1"/>
  <c r="B105" i="1" l="1"/>
  <c r="B65" i="1"/>
  <c r="F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<sst xmlns="http://schemas.openxmlformats.org/spreadsheetml/2006/main" count="247" uniqueCount="175">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</sst>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december/B1_2019_12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43830</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3435693</v>
          </cell>
          <cell r="G74">
            <v>638566</v>
          </cell>
          <cell r="H74">
            <v>2649932</v>
          </cell>
          <cell r="I74">
            <v>7778</v>
          </cell>
          <cell r="J74">
            <v>0</v>
          </cell>
        </row>
        <row r="77">
          <cell r="E77">
            <v>384640</v>
          </cell>
          <cell r="G77">
            <v>118117</v>
          </cell>
          <cell r="I77">
            <v>1510</v>
          </cell>
        </row>
        <row r="78">
          <cell r="E78">
            <v>422360</v>
          </cell>
          <cell r="G78">
            <v>487550</v>
          </cell>
          <cell r="H78">
            <v>66</v>
          </cell>
          <cell r="I78">
            <v>6268</v>
          </cell>
        </row>
        <row r="90">
          <cell r="E90">
            <v>21594400</v>
          </cell>
          <cell r="G90">
            <v>20189834</v>
          </cell>
          <cell r="H90">
            <v>1093126</v>
          </cell>
          <cell r="I90">
            <v>0</v>
          </cell>
          <cell r="J90">
            <v>0</v>
          </cell>
        </row>
        <row r="94">
          <cell r="E94">
            <v>0</v>
          </cell>
          <cell r="G94">
            <v>0</v>
          </cell>
          <cell r="H94">
            <v>0</v>
          </cell>
          <cell r="I94">
            <v>0</v>
          </cell>
          <cell r="J94">
            <v>0</v>
          </cell>
        </row>
        <row r="108">
          <cell r="E108">
            <v>4169000</v>
          </cell>
          <cell r="G108">
            <v>4452195</v>
          </cell>
          <cell r="H108">
            <v>5000</v>
          </cell>
          <cell r="I108">
            <v>304</v>
          </cell>
          <cell r="J108">
            <v>1641164</v>
          </cell>
        </row>
        <row r="112">
          <cell r="E112">
            <v>-1206000</v>
          </cell>
          <cell r="G112">
            <v>14841</v>
          </cell>
          <cell r="H112">
            <v>-145805</v>
          </cell>
          <cell r="I112">
            <v>572</v>
          </cell>
          <cell r="J112">
            <v>-1643739</v>
          </cell>
        </row>
        <row r="121">
          <cell r="E121">
            <v>-6700000</v>
          </cell>
          <cell r="G121">
            <v>-10151894</v>
          </cell>
          <cell r="H121">
            <v>0</v>
          </cell>
          <cell r="I121">
            <v>-4344</v>
          </cell>
          <cell r="J121">
            <v>0</v>
          </cell>
        </row>
        <row r="125">
          <cell r="E125">
            <v>0</v>
          </cell>
          <cell r="G125">
            <v>0</v>
          </cell>
          <cell r="H125">
            <v>0</v>
          </cell>
          <cell r="I125">
            <v>0</v>
          </cell>
          <cell r="J125">
            <v>0</v>
          </cell>
        </row>
        <row r="137">
          <cell r="E137">
            <v>34200000</v>
          </cell>
          <cell r="G137">
            <v>41154107</v>
          </cell>
        </row>
        <row r="139">
          <cell r="E139">
            <v>0</v>
          </cell>
          <cell r="G139">
            <v>0</v>
          </cell>
          <cell r="H139">
            <v>0</v>
          </cell>
          <cell r="I139">
            <v>0</v>
          </cell>
          <cell r="J139">
            <v>0</v>
          </cell>
        </row>
        <row r="142">
          <cell r="E142">
            <v>0</v>
          </cell>
          <cell r="G142">
            <v>0</v>
          </cell>
          <cell r="H142">
            <v>1971</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27056513</v>
          </cell>
          <cell r="G187">
            <v>22081798</v>
          </cell>
          <cell r="H187">
            <v>0</v>
          </cell>
          <cell r="I187">
            <v>162785</v>
          </cell>
          <cell r="J187">
            <v>4607959</v>
          </cell>
        </row>
        <row r="190">
          <cell r="E190">
            <v>3038046</v>
          </cell>
          <cell r="G190">
            <v>2631316</v>
          </cell>
          <cell r="H190">
            <v>0</v>
          </cell>
          <cell r="I190">
            <v>36638</v>
          </cell>
          <cell r="J190">
            <v>237594</v>
          </cell>
        </row>
        <row r="196">
          <cell r="E196">
            <v>7170533</v>
          </cell>
          <cell r="G196">
            <v>0</v>
          </cell>
          <cell r="H196">
            <v>0</v>
          </cell>
          <cell r="I196">
            <v>0</v>
          </cell>
          <cell r="J196">
            <v>7107617</v>
          </cell>
        </row>
        <row r="204">
          <cell r="E204">
            <v>0</v>
          </cell>
          <cell r="G204">
            <v>0</v>
          </cell>
          <cell r="H204">
            <v>0</v>
          </cell>
          <cell r="I204">
            <v>0</v>
          </cell>
          <cell r="J204">
            <v>0</v>
          </cell>
        </row>
        <row r="205">
          <cell r="E205">
            <v>27733611</v>
          </cell>
          <cell r="G205">
            <v>24615220</v>
          </cell>
          <cell r="H205">
            <v>-89540</v>
          </cell>
          <cell r="I205">
            <v>1295753</v>
          </cell>
          <cell r="J205">
            <v>0</v>
          </cell>
        </row>
        <row r="223">
          <cell r="E223">
            <v>497305</v>
          </cell>
          <cell r="G223">
            <v>335107</v>
          </cell>
          <cell r="H223">
            <v>0</v>
          </cell>
          <cell r="I223">
            <v>21171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10225898</v>
          </cell>
          <cell r="G238">
            <v>7597206</v>
          </cell>
          <cell r="H238">
            <v>2628692</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198014006</v>
          </cell>
          <cell r="G265">
            <v>195946383</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1662968</v>
          </cell>
          <cell r="G271">
            <v>1595821</v>
          </cell>
          <cell r="H271">
            <v>0</v>
          </cell>
          <cell r="I271">
            <v>0</v>
          </cell>
          <cell r="J271">
            <v>0</v>
          </cell>
        </row>
        <row r="272">
          <cell r="E272">
            <v>0</v>
          </cell>
          <cell r="G272">
            <v>0</v>
          </cell>
          <cell r="H272">
            <v>0</v>
          </cell>
          <cell r="I272">
            <v>0</v>
          </cell>
          <cell r="J272">
            <v>0</v>
          </cell>
        </row>
        <row r="275">
          <cell r="E275">
            <v>5987914</v>
          </cell>
          <cell r="G275">
            <v>4072935</v>
          </cell>
          <cell r="H275">
            <v>0</v>
          </cell>
          <cell r="I275">
            <v>0</v>
          </cell>
          <cell r="J275">
            <v>0</v>
          </cell>
        </row>
        <row r="276">
          <cell r="E276">
            <v>82002536</v>
          </cell>
          <cell r="G276">
            <v>81364886</v>
          </cell>
          <cell r="H276">
            <v>0</v>
          </cell>
          <cell r="I276">
            <v>4238</v>
          </cell>
          <cell r="J276">
            <v>0</v>
          </cell>
        </row>
        <row r="284">
          <cell r="E284">
            <v>1919543</v>
          </cell>
          <cell r="G284">
            <v>1895088</v>
          </cell>
          <cell r="H284">
            <v>0</v>
          </cell>
          <cell r="I284">
            <v>0</v>
          </cell>
          <cell r="J284">
            <v>0</v>
          </cell>
        </row>
        <row r="287">
          <cell r="E287">
            <v>0</v>
          </cell>
          <cell r="G287">
            <v>0</v>
          </cell>
          <cell r="H287">
            <v>0</v>
          </cell>
          <cell r="I287">
            <v>0</v>
          </cell>
          <cell r="J287">
            <v>0</v>
          </cell>
        </row>
        <row r="288">
          <cell r="E288">
            <v>208000000</v>
          </cell>
          <cell r="G288">
            <v>208000000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573111686</v>
          </cell>
          <cell r="G375">
            <v>337140341</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16191705</v>
          </cell>
          <cell r="G391">
            <v>21100042</v>
          </cell>
          <cell r="H391">
            <v>0</v>
          </cell>
          <cell r="I391">
            <v>0</v>
          </cell>
          <cell r="J391">
            <v>2575</v>
          </cell>
        </row>
        <row r="396">
          <cell r="E396">
            <v>-42797609</v>
          </cell>
          <cell r="G396">
            <v>-43440143</v>
          </cell>
          <cell r="H396">
            <v>1045291</v>
          </cell>
          <cell r="I396">
            <v>-65531</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12800054</v>
          </cell>
        </row>
        <row r="426">
          <cell r="E426">
            <v>0</v>
          </cell>
          <cell r="G426">
            <v>0</v>
          </cell>
          <cell r="H426">
            <v>0</v>
          </cell>
          <cell r="I426">
            <v>0</v>
          </cell>
          <cell r="J426">
            <v>0</v>
          </cell>
        </row>
        <row r="461">
          <cell r="E461">
            <v>0</v>
          </cell>
          <cell r="G461">
            <v>0</v>
          </cell>
          <cell r="H461">
            <v>0</v>
          </cell>
          <cell r="I461">
            <v>0</v>
          </cell>
          <cell r="J461">
            <v>0</v>
          </cell>
        </row>
        <row r="470">
          <cell r="E470">
            <v>5000000</v>
          </cell>
          <cell r="G470">
            <v>213000000</v>
          </cell>
        </row>
        <row r="471">
          <cell r="E471">
            <v>0</v>
          </cell>
          <cell r="G471">
            <v>0</v>
          </cell>
          <cell r="H471">
            <v>0</v>
          </cell>
          <cell r="I471">
            <v>0</v>
          </cell>
          <cell r="J471">
            <v>0</v>
          </cell>
        </row>
        <row r="480">
          <cell r="E480">
            <v>10826116</v>
          </cell>
          <cell r="H480">
            <v>10913634</v>
          </cell>
        </row>
        <row r="493">
          <cell r="E493">
            <v>-44516118</v>
          </cell>
          <cell r="G493">
            <v>-33690002</v>
          </cell>
          <cell r="H493">
            <v>-10826116</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-1160340</v>
          </cell>
          <cell r="H524">
            <v>305882</v>
          </cell>
          <cell r="I524">
            <v>-37627</v>
          </cell>
          <cell r="J524">
            <v>-46566</v>
          </cell>
        </row>
        <row r="531">
          <cell r="E531">
            <v>0</v>
          </cell>
          <cell r="G531">
            <v>590599</v>
          </cell>
          <cell r="H531">
            <v>0</v>
          </cell>
          <cell r="I531">
            <v>0</v>
          </cell>
          <cell r="J531">
            <v>-798417</v>
          </cell>
        </row>
        <row r="536">
          <cell r="E536">
            <v>0</v>
          </cell>
          <cell r="G536">
            <v>0</v>
          </cell>
          <cell r="H536">
            <v>0</v>
          </cell>
          <cell r="I536">
            <v>0</v>
          </cell>
          <cell r="J536">
            <v>0</v>
          </cell>
        </row>
        <row r="544">
          <cell r="E544">
            <v>0</v>
          </cell>
          <cell r="G544">
            <v>63290</v>
          </cell>
          <cell r="H544">
            <v>274</v>
          </cell>
          <cell r="I544">
            <v>-473</v>
          </cell>
          <cell r="J544">
            <v>-1901</v>
          </cell>
        </row>
        <row r="567">
          <cell r="H567">
            <v>0</v>
          </cell>
          <cell r="I567">
            <v>0</v>
          </cell>
          <cell r="J567">
            <v>0</v>
          </cell>
        </row>
        <row r="568">
          <cell r="G568">
            <v>0</v>
          </cell>
          <cell r="H568">
            <v>473675</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-1163724</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36300</v>
          </cell>
          <cell r="I580">
            <v>-8983</v>
          </cell>
          <cell r="J580">
            <v>0</v>
          </cell>
        </row>
        <row r="581">
          <cell r="G581">
            <v>0</v>
          </cell>
          <cell r="H581">
            <v>22015</v>
          </cell>
          <cell r="I581">
            <v>0</v>
          </cell>
          <cell r="J581">
            <v>0</v>
          </cell>
        </row>
        <row r="582">
          <cell r="G582">
            <v>0</v>
          </cell>
          <cell r="H582">
            <v>0</v>
          </cell>
          <cell r="J582">
            <v>0</v>
          </cell>
        </row>
        <row r="583">
          <cell r="G583">
            <v>0</v>
          </cell>
          <cell r="H583">
            <v>0</v>
          </cell>
          <cell r="J583">
            <v>0</v>
          </cell>
        </row>
        <row r="584">
          <cell r="G584">
            <v>0</v>
          </cell>
          <cell r="H584">
            <v>-9090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234324</v>
          </cell>
          <cell r="H591">
            <v>-1863213</v>
          </cell>
          <cell r="I591">
            <v>1628889</v>
          </cell>
          <cell r="J591">
            <v>0</v>
          </cell>
        </row>
        <row r="594">
          <cell r="E594">
            <v>0</v>
          </cell>
          <cell r="G594">
            <v>1290931</v>
          </cell>
          <cell r="H594">
            <v>-1863213</v>
          </cell>
          <cell r="I594">
            <v>572282</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F118" sqref="F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43830</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55493093</v>
      </c>
      <c r="F22" s="110">
        <f t="shared" si="0"/>
        <v>59903608</v>
      </c>
      <c r="G22" s="111">
        <f t="shared" si="0"/>
        <v>56297649</v>
      </c>
      <c r="H22" s="112">
        <f t="shared" si="0"/>
        <v>3604224</v>
      </c>
      <c r="I22" s="112">
        <f t="shared" si="0"/>
        <v>4310</v>
      </c>
      <c r="J22" s="113">
        <f t="shared" si="0"/>
        <v>-2575</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55493093</v>
      </c>
      <c r="F25" s="135">
        <f>+F26+F30+F31+F32+F33</f>
        <v>59901637</v>
      </c>
      <c r="G25" s="136">
        <f t="shared" ref="G25:M25" si="2">+G26+G30+G31+G32+G33</f>
        <v>56297649</v>
      </c>
      <c r="H25" s="137">
        <f>+H26+H30+H31+H32+H33</f>
        <v>3602253</v>
      </c>
      <c r="I25" s="137">
        <f>+I26+I30+I31+I32+I33</f>
        <v>4310</v>
      </c>
      <c r="J25" s="138">
        <f>+J26+J30+J31+J32+J33</f>
        <v>-2575</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3435693</v>
      </c>
      <c r="F26" s="141">
        <f t="shared" si="1"/>
        <v>3296276</v>
      </c>
      <c r="G26" s="142">
        <f>[1]OTCHET!G74</f>
        <v>638566</v>
      </c>
      <c r="H26" s="143">
        <f>[1]OTCHET!H74</f>
        <v>2649932</v>
      </c>
      <c r="I26" s="143">
        <f>[1]OTCHET!I74</f>
        <v>7778</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384640</v>
      </c>
      <c r="F28" s="156">
        <f t="shared" si="1"/>
        <v>119627</v>
      </c>
      <c r="G28" s="157">
        <f>[1]OTCHET!G77</f>
        <v>118117</v>
      </c>
      <c r="H28" s="158">
        <f>[1]OTCHET!H77</f>
        <v>0</v>
      </c>
      <c r="I28" s="158">
        <f>[1]OTCHET!I77</f>
        <v>1510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422360</v>
      </c>
      <c r="F29" s="164">
        <f t="shared" si="1"/>
        <v>493884</v>
      </c>
      <c r="G29" s="165">
        <f>+[1]OTCHET!G78+[1]OTCHET!G79</f>
        <v>487550</v>
      </c>
      <c r="H29" s="166">
        <f>+[1]OTCHET!H78+[1]OTCHET!H79</f>
        <v>66</v>
      </c>
      <c r="I29" s="166">
        <f>+[1]OTCHET!I78+[1]OTCHET!I79</f>
        <v>6268</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21594400</v>
      </c>
      <c r="F30" s="170">
        <f t="shared" si="1"/>
        <v>21282960</v>
      </c>
      <c r="G30" s="171">
        <f>[1]OTCHET!G90+[1]OTCHET!G93+[1]OTCHET!G94</f>
        <v>20189834</v>
      </c>
      <c r="H30" s="172">
        <f>[1]OTCHET!H90+[1]OTCHET!H93+[1]OTCHET!H94</f>
        <v>1093126</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6098663</v>
      </c>
      <c r="G31" s="177">
        <f>[1]OTCHET!G108</f>
        <v>4452195</v>
      </c>
      <c r="H31" s="178">
        <f>[1]OTCHET!H108</f>
        <v>5000</v>
      </c>
      <c r="I31" s="178">
        <f>[1]OTCHET!I108</f>
        <v>304</v>
      </c>
      <c r="J31" s="179">
        <f>[1]OTCHET!J108</f>
        <v>1641164</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26294000</v>
      </c>
      <c r="F32" s="176">
        <f t="shared" si="1"/>
        <v>29223738</v>
      </c>
      <c r="G32" s="177">
        <f>[1]OTCHET!G112+[1]OTCHET!G121+[1]OTCHET!G137+[1]OTCHET!G138</f>
        <v>31017054</v>
      </c>
      <c r="H32" s="178">
        <f>[1]OTCHET!H112+[1]OTCHET!H121+[1]OTCHET!H137+[1]OTCHET!H138</f>
        <v>-145805</v>
      </c>
      <c r="I32" s="178">
        <f>[1]OTCHET!I112+[1]OTCHET!I121+[1]OTCHET!I137+[1]OTCHET!I138</f>
        <v>-3772</v>
      </c>
      <c r="J32" s="179">
        <f>[1]OTCHET!J112+[1]OTCHET!J121+[1]OTCHET!J137+[1]OTCHET!J138</f>
        <v>-1643739</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1971</v>
      </c>
      <c r="G37" s="208">
        <f>[1]OTCHET!G142+[1]OTCHET!G151+[1]OTCHET!G160</f>
        <v>0</v>
      </c>
      <c r="H37" s="209">
        <f>[1]OTCHET!H142+[1]OTCHET!H151+[1]OTCHET!H160</f>
        <v>1971</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573308873</v>
      </c>
      <c r="F38" s="217">
        <f t="shared" si="3"/>
        <v>566148667</v>
      </c>
      <c r="G38" s="218">
        <f t="shared" si="3"/>
        <v>550135760</v>
      </c>
      <c r="H38" s="219">
        <f t="shared" si="3"/>
        <v>2539152</v>
      </c>
      <c r="I38" s="219">
        <f t="shared" si="3"/>
        <v>1520585</v>
      </c>
      <c r="J38" s="220">
        <f t="shared" si="3"/>
        <v>11953170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37265092</v>
      </c>
      <c r="F39" s="229">
        <f t="shared" si="4"/>
        <v>36865707</v>
      </c>
      <c r="G39" s="230">
        <f t="shared" si="4"/>
        <v>24713114</v>
      </c>
      <c r="H39" s="231">
        <f t="shared" si="4"/>
        <v>0</v>
      </c>
      <c r="I39" s="231">
        <f t="shared" si="4"/>
        <v>199423</v>
      </c>
      <c r="J39" s="232">
        <f t="shared" si="4"/>
        <v>11953170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27056513</v>
      </c>
      <c r="F40" s="237">
        <f t="shared" si="1"/>
        <v>26852542</v>
      </c>
      <c r="G40" s="238">
        <f>[1]OTCHET!G187</f>
        <v>22081798</v>
      </c>
      <c r="H40" s="239">
        <f>[1]OTCHET!H187</f>
        <v>0</v>
      </c>
      <c r="I40" s="239">
        <f>[1]OTCHET!I187</f>
        <v>162785</v>
      </c>
      <c r="J40" s="240">
        <f>[1]OTCHET!J187</f>
        <v>4607959</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3038046</v>
      </c>
      <c r="F41" s="245">
        <f t="shared" si="1"/>
        <v>2905548</v>
      </c>
      <c r="G41" s="246">
        <f>[1]OTCHET!G190</f>
        <v>2631316</v>
      </c>
      <c r="H41" s="247">
        <f>[1]OTCHET!H190</f>
        <v>0</v>
      </c>
      <c r="I41" s="247">
        <f>[1]OTCHET!I190</f>
        <v>36638</v>
      </c>
      <c r="J41" s="248">
        <f>[1]OTCHET!J190</f>
        <v>237594</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7170533</v>
      </c>
      <c r="F42" s="252">
        <f t="shared" si="1"/>
        <v>7107617</v>
      </c>
      <c r="G42" s="253">
        <f>+[1]OTCHET!G196+[1]OTCHET!G204</f>
        <v>0</v>
      </c>
      <c r="H42" s="254">
        <f>+[1]OTCHET!H196+[1]OTCHET!H204</f>
        <v>0</v>
      </c>
      <c r="I42" s="254">
        <f>+[1]OTCHET!I196+[1]OTCHET!I204</f>
        <v>0</v>
      </c>
      <c r="J42" s="255">
        <f>+[1]OTCHET!J196+[1]OTCHET!J204</f>
        <v>7107617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29893884</v>
      </c>
      <c r="F43" s="258">
        <f t="shared" si="1"/>
        <v>27773532</v>
      </c>
      <c r="G43" s="259">
        <f>+[1]OTCHET!G205+[1]OTCHET!G223+[1]OTCHET!G271</f>
        <v>26546148</v>
      </c>
      <c r="H43" s="260">
        <f>+[1]OTCHET!H205+[1]OTCHET!H223+[1]OTCHET!H271</f>
        <v>-89540</v>
      </c>
      <c r="I43" s="260">
        <f>+[1]OTCHET!I205+[1]OTCHET!I223+[1]OTCHET!I271</f>
        <v>1316924</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10225898</v>
      </c>
      <c r="F44" s="128">
        <f t="shared" si="1"/>
        <v>10225898</v>
      </c>
      <c r="G44" s="129">
        <f>+[1]OTCHET!G227+[1]OTCHET!G233+[1]OTCHET!G236+[1]OTCHET!G237+[1]OTCHET!G238+[1]OTCHET!G239+[1]OTCHET!G240</f>
        <v>7597206</v>
      </c>
      <c r="H44" s="130">
        <f>+[1]OTCHET!H227+[1]OTCHET!H233+[1]OTCHET!H236+[1]OTCHET!H237+[1]OTCHET!H238+[1]OTCHET!H239+[1]OTCHET!H240</f>
        <v>2628692</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10225898</v>
      </c>
      <c r="F45" s="264">
        <f t="shared" si="1"/>
        <v>10225898</v>
      </c>
      <c r="G45" s="265">
        <f>+[1]OTCHET!G236+[1]OTCHET!G237+[1]OTCHET!G238+[1]OTCHET!G239+[1]OTCHET!G243+[1]OTCHET!G244+[1]OTCHET!G248</f>
        <v>7597206</v>
      </c>
      <c r="H45" s="266">
        <f>+[1]OTCHET!H236+[1]OTCHET!H237+[1]OTCHET!H238+[1]OTCHET!H239+[1]OTCHET!H243+[1]OTCHET!H244+[1]OTCHET!H248</f>
        <v>2628692</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198014006</v>
      </c>
      <c r="F48" s="176">
        <f t="shared" si="1"/>
        <v>195946383</v>
      </c>
      <c r="G48" s="171">
        <f>+[1]OTCHET!G265+[1]OTCHET!G269+[1]OTCHET!G270</f>
        <v>195946383</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89909993</v>
      </c>
      <c r="F49" s="176">
        <f t="shared" si="1"/>
        <v>87337147</v>
      </c>
      <c r="G49" s="177">
        <f>[1]OTCHET!G275+[1]OTCHET!G276+[1]OTCHET!G284+[1]OTCHET!G287</f>
        <v>87332909</v>
      </c>
      <c r="H49" s="178">
        <f>[1]OTCHET!H275+[1]OTCHET!H276+[1]OTCHET!H284+[1]OTCHET!H287</f>
        <v>0</v>
      </c>
      <c r="I49" s="178">
        <f>[1]OTCHET!I275+[1]OTCHET!I276+[1]OTCHET!I284+[1]OTCHET!I287</f>
        <v>4238</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208000000</v>
      </c>
      <c r="F50" s="176">
        <f t="shared" si="1"/>
        <v>208000000</v>
      </c>
      <c r="G50" s="177">
        <f>+[1]OTCHET!G288</f>
        <v>208000000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546505782</v>
      </c>
      <c r="F56" s="301">
        <f t="shared" si="5"/>
        <v>328582629</v>
      </c>
      <c r="G56" s="302">
        <f t="shared" si="5"/>
        <v>314800240</v>
      </c>
      <c r="H56" s="303">
        <f t="shared" si="5"/>
        <v>1045291</v>
      </c>
      <c r="I56" s="304">
        <f t="shared" si="5"/>
        <v>-65531</v>
      </c>
      <c r="J56" s="305">
        <f t="shared" si="5"/>
        <v>12802629</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573111686</v>
      </c>
      <c r="F57" s="307">
        <f t="shared" si="1"/>
        <v>337140341</v>
      </c>
      <c r="G57" s="308">
        <f>+[1]OTCHET!G361+[1]OTCHET!G375+[1]OTCHET!G388</f>
        <v>337140341</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-26605904</v>
      </c>
      <c r="F58" s="312">
        <f t="shared" si="1"/>
        <v>-21357766</v>
      </c>
      <c r="G58" s="313">
        <f>+[1]OTCHET!G383+[1]OTCHET!G391+[1]OTCHET!G396+[1]OTCHET!G399+[1]OTCHET!G402+[1]OTCHET!G405+[1]OTCHET!G406+[1]OTCHET!G409+[1]OTCHET!G422+[1]OTCHET!G423+[1]OTCHET!G424+[1]OTCHET!G425+[1]OTCHET!G426</f>
        <v>-22340101</v>
      </c>
      <c r="H58" s="314">
        <f>+[1]OTCHET!H383+[1]OTCHET!H391+[1]OTCHET!H396+[1]OTCHET!H399+[1]OTCHET!H402+[1]OTCHET!H405+[1]OTCHET!H406+[1]OTCHET!H409+[1]OTCHET!H422+[1]OTCHET!H423+[1]OTCHET!H424+[1]OTCHET!H425+[1]OTCHET!H426</f>
        <v>1045291</v>
      </c>
      <c r="I58" s="314">
        <f>+[1]OTCHET!I383+[1]OTCHET!I391+[1]OTCHET!I396+[1]OTCHET!I399+[1]OTCHET!I402+[1]OTCHET!I405+[1]OTCHET!I406+[1]OTCHET!I409+[1]OTCHET!I422+[1]OTCHET!I423+[1]OTCHET!I424+[1]OTCHET!I425+[1]OTCHET!I426</f>
        <v>-65531</v>
      </c>
      <c r="J58" s="315">
        <f>+[1]OTCHET!J383+[1]OTCHET!J391+[1]OTCHET!J396+[1]OTCHET!J399+[1]OTCHET!J402+[1]OTCHET!J405+[1]OTCHET!J406+[1]OTCHET!J409+[1]OTCHET!J422+[1]OTCHET!J423+[1]OTCHET!J424+[1]OTCHET!J425+[1]OTCHET!J426</f>
        <v>2575</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12800054</v>
      </c>
      <c r="G62" s="208">
        <f>[1]OTCHET!G412</f>
        <v>0</v>
      </c>
      <c r="H62" s="209">
        <f>[1]OTCHET!H412</f>
        <v>0</v>
      </c>
      <c r="I62" s="209">
        <f>[1]OTCHET!I412</f>
        <v>0</v>
      </c>
      <c r="J62" s="210">
        <f>[1]OTCHET!J412</f>
        <v>12800054</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28690002</v>
      </c>
      <c r="F64" s="344">
        <f t="shared" si="6"/>
        <v>-177662430</v>
      </c>
      <c r="G64" s="345">
        <f t="shared" si="6"/>
        <v>-179037871</v>
      </c>
      <c r="H64" s="346">
        <f t="shared" si="6"/>
        <v>2110363</v>
      </c>
      <c r="I64" s="346">
        <f t="shared" si="6"/>
        <v>-1581806</v>
      </c>
      <c r="J64" s="347">
        <f t="shared" si="6"/>
        <v>846884</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-28690002</v>
      </c>
      <c r="F66" s="356">
        <f>SUM(+F68+F76+F77+F84+F85+F86+F89+F90+F91+F92+F93+F94+F95)</f>
        <v>177662430</v>
      </c>
      <c r="G66" s="357">
        <f t="shared" ref="G66:L66" si="8">SUM(+G68+G76+G77+G84+G85+G86+G89+G90+G91+G92+G93+G94+G95)</f>
        <v>179037871</v>
      </c>
      <c r="H66" s="358">
        <f>SUM(+H68+H76+H77+H84+H85+H86+H89+H90+H91+H92+H93+H94+H95)</f>
        <v>-2110363</v>
      </c>
      <c r="I66" s="358">
        <f>SUM(+I68+I76+I77+I84+I85+I86+I89+I90+I91+I92+I93+I94+I95)</f>
        <v>1581806</v>
      </c>
      <c r="J66" s="359">
        <f>SUM(+J68+J76+J77+J84+J85+J86+J89+J90+J91+J92+J93+J94+J95)</f>
        <v>-846884</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-44516118</v>
      </c>
      <c r="F68" s="317">
        <f>SUM(F69:F75)</f>
        <v>-44503193</v>
      </c>
      <c r="G68" s="318">
        <f t="shared" ref="G68:M68" si="9">SUM(G69:G75)</f>
        <v>-33690002</v>
      </c>
      <c r="H68" s="319">
        <f>SUM(H69:H75)</f>
        <v>-10813191</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-44516118</v>
      </c>
      <c r="F70" s="383">
        <f t="shared" si="1"/>
        <v>-44516118</v>
      </c>
      <c r="G70" s="384">
        <f>+[1]OTCHET!G484+[1]OTCHET!G485+[1]OTCHET!G488+[1]OTCHET!G489+[1]OTCHET!G492+[1]OTCHET!G493+[1]OTCHET!G494+[1]OTCHET!G496</f>
        <v>-33690002</v>
      </c>
      <c r="H70" s="385">
        <f>+[1]OTCHET!H484+[1]OTCHET!H485+[1]OTCHET!H488+[1]OTCHET!H489+[1]OTCHET!H492+[1]OTCHET!H493+[1]OTCHET!H494+[1]OTCHET!H496</f>
        <v>-10826116</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22015</v>
      </c>
      <c r="G74" s="384">
        <f>+[1]OTCHET!G581+[1]OTCHET!G582</f>
        <v>0</v>
      </c>
      <c r="H74" s="385">
        <f>+[1]OTCHET!H581+[1]OTCHET!H582</f>
        <v>22015</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-9090</v>
      </c>
      <c r="G75" s="391">
        <f>+[1]OTCHET!G583+[1]OTCHET!G584+[1]OTCHET!G585</f>
        <v>0</v>
      </c>
      <c r="H75" s="392">
        <f>+[1]OTCHET!H583+[1]OTCHET!H584+[1]OTCHET!H585</f>
        <v>-9090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15826116</v>
      </c>
      <c r="F77" s="317">
        <f>SUM(F78:F83)</f>
        <v>223913634</v>
      </c>
      <c r="G77" s="318">
        <f t="shared" ref="G77:M77" si="10">SUM(G78:G83)</f>
        <v>213000000</v>
      </c>
      <c r="H77" s="319">
        <f>SUM(H78:H83)</f>
        <v>10913634</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5000000</v>
      </c>
      <c r="F79" s="383">
        <f t="shared" si="1"/>
        <v>213000000</v>
      </c>
      <c r="G79" s="384">
        <f>+[1]OTCHET!G467+[1]OTCHET!G470</f>
        <v>213000000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10826116</v>
      </c>
      <c r="F83" s="390">
        <f t="shared" si="1"/>
        <v>10913634</v>
      </c>
      <c r="G83" s="391">
        <f>+[1]OTCHET!G480</f>
        <v>0</v>
      </c>
      <c r="H83" s="392">
        <f>+[1]OTCHET!H480</f>
        <v>10913634</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-877461</v>
      </c>
      <c r="G86" s="318">
        <f t="shared" ref="G86:M86" si="11">+G87+G88</f>
        <v>-1097050</v>
      </c>
      <c r="H86" s="319">
        <f>+H87+H88</f>
        <v>306156</v>
      </c>
      <c r="I86" s="319">
        <f>+I87+I88</f>
        <v>-38100</v>
      </c>
      <c r="J86" s="320">
        <f>+J87+J88</f>
        <v>-48467</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-877461</v>
      </c>
      <c r="G88" s="391">
        <f>+[1]OTCHET!G521+[1]OTCHET!G524+[1]OTCHET!G544</f>
        <v>-1097050</v>
      </c>
      <c r="H88" s="392">
        <f>+[1]OTCHET!H521+[1]OTCHET!H524+[1]OTCHET!H544</f>
        <v>306156</v>
      </c>
      <c r="I88" s="392">
        <f>+[1]OTCHET!I521+[1]OTCHET!I524+[1]OTCHET!I544</f>
        <v>-38100</v>
      </c>
      <c r="J88" s="393">
        <f>+[1]OTCHET!J521+[1]OTCHET!J524+[1]OTCHET!J544</f>
        <v>-48467</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-207818</v>
      </c>
      <c r="G89" s="308">
        <f>[1]OTCHET!G531</f>
        <v>590599</v>
      </c>
      <c r="H89" s="309">
        <f>[1]OTCHET!H531</f>
        <v>0</v>
      </c>
      <c r="I89" s="309">
        <f>[1]OTCHET!I531</f>
        <v>0</v>
      </c>
      <c r="J89" s="310">
        <f>[1]OTCHET!J531</f>
        <v>-798417</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473675</v>
      </c>
      <c r="G90" s="313">
        <f>+[1]OTCHET!G567+[1]OTCHET!G568+[1]OTCHET!G569+[1]OTCHET!G570+[1]OTCHET!G571+[1]OTCHET!G572</f>
        <v>0</v>
      </c>
      <c r="H90" s="314">
        <f>+[1]OTCHET!H567+[1]OTCHET!H568+[1]OTCHET!H569+[1]OTCHET!H570+[1]OTCHET!H571+[1]OTCHET!H572</f>
        <v>473675</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-1163724</v>
      </c>
      <c r="G91" s="177">
        <f>+[1]OTCHET!G573+[1]OTCHET!G574+[1]OTCHET!G575+[1]OTCHET!G576+[1]OTCHET!G577+[1]OTCHET!G578+[1]OTCHET!G579</f>
        <v>0</v>
      </c>
      <c r="H91" s="178">
        <f>+[1]OTCHET!H573+[1]OTCHET!H574+[1]OTCHET!H575+[1]OTCHET!H576+[1]OTCHET!H577+[1]OTCHET!H578+[1]OTCHET!H579</f>
        <v>-1163724</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27317</v>
      </c>
      <c r="G92" s="177">
        <f>+[1]OTCHET!G580</f>
        <v>0</v>
      </c>
      <c r="H92" s="178">
        <f>+[1]OTCHET!H580</f>
        <v>36300</v>
      </c>
      <c r="I92" s="178">
        <f>+[1]OTCHET!I580</f>
        <v>-8983</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234324</v>
      </c>
      <c r="H95" s="130">
        <f>[1]OTCHET!H591</f>
        <v>-1863213</v>
      </c>
      <c r="I95" s="130">
        <f>[1]OTCHET!I591</f>
        <v>1628889</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1290931</v>
      </c>
      <c r="H96" s="406">
        <f>+[1]OTCHET!H594</f>
        <v>-1863213</v>
      </c>
      <c r="I96" s="406">
        <f>+[1]OTCHET!I594</f>
        <v>572282</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2020-01-10T07:55:40Z</dcterms:modified>
</cp:coreProperties>
</file>