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06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E86" i="1" s="1"/>
  <c r="J87" i="1"/>
  <c r="J86" i="1" s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G84" i="1"/>
  <c r="F84" i="1" s="1"/>
  <c r="E84" i="1"/>
  <c r="J83" i="1"/>
  <c r="F83" i="1" s="1"/>
  <c r="I83" i="1"/>
  <c r="H83" i="1"/>
  <c r="G83" i="1"/>
  <c r="E83" i="1"/>
  <c r="J82" i="1"/>
  <c r="I82" i="1"/>
  <c r="H82" i="1"/>
  <c r="G82" i="1"/>
  <c r="F82" i="1" s="1"/>
  <c r="E82" i="1"/>
  <c r="F81" i="1"/>
  <c r="J80" i="1"/>
  <c r="I80" i="1"/>
  <c r="H80" i="1"/>
  <c r="G80" i="1"/>
  <c r="F80" i="1" s="1"/>
  <c r="E80" i="1"/>
  <c r="J79" i="1"/>
  <c r="I79" i="1"/>
  <c r="F79" i="1" s="1"/>
  <c r="H79" i="1"/>
  <c r="G79" i="1"/>
  <c r="E79" i="1"/>
  <c r="E77" i="1" s="1"/>
  <c r="J78" i="1"/>
  <c r="J77" i="1" s="1"/>
  <c r="I78" i="1"/>
  <c r="H78" i="1"/>
  <c r="G78" i="1"/>
  <c r="F78" i="1" s="1"/>
  <c r="F77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J66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F67" i="1"/>
  <c r="K66" i="1"/>
  <c r="J63" i="1"/>
  <c r="I63" i="1"/>
  <c r="H63" i="1"/>
  <c r="G63" i="1"/>
  <c r="F63" i="1" s="1"/>
  <c r="E63" i="1"/>
  <c r="J62" i="1"/>
  <c r="F62" i="1" s="1"/>
  <c r="I62" i="1"/>
  <c r="H62" i="1"/>
  <c r="G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I58" i="1"/>
  <c r="F58" i="1" s="1"/>
  <c r="H58" i="1"/>
  <c r="G58" i="1"/>
  <c r="E58" i="1"/>
  <c r="E56" i="1" s="1"/>
  <c r="J57" i="1"/>
  <c r="J56" i="1" s="1"/>
  <c r="I57" i="1"/>
  <c r="H57" i="1"/>
  <c r="G57" i="1"/>
  <c r="F57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G54" i="1"/>
  <c r="F54" i="1" s="1"/>
  <c r="E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I43" i="1"/>
  <c r="H43" i="1"/>
  <c r="G43" i="1"/>
  <c r="F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H25" i="1"/>
  <c r="F24" i="1"/>
  <c r="J23" i="1"/>
  <c r="I23" i="1"/>
  <c r="I22" i="1" s="1"/>
  <c r="H23" i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H22" i="1"/>
  <c r="H64" i="1" s="1"/>
  <c r="F15" i="1"/>
  <c r="E15" i="1"/>
  <c r="F13" i="1"/>
  <c r="E13" i="1"/>
  <c r="B13" i="1"/>
  <c r="I11" i="1"/>
  <c r="H11" i="1"/>
  <c r="F11" i="1"/>
  <c r="B11" i="1"/>
  <c r="B8" i="1"/>
  <c r="H105" i="1" l="1"/>
  <c r="H65" i="1"/>
  <c r="J64" i="1"/>
  <c r="E22" i="1"/>
  <c r="E64" i="1" s="1"/>
  <c r="F56" i="1"/>
  <c r="E66" i="1"/>
  <c r="F39" i="1"/>
  <c r="F38" i="1" s="1"/>
  <c r="F23" i="1"/>
  <c r="G25" i="1"/>
  <c r="G22" i="1" s="1"/>
  <c r="F26" i="1"/>
  <c r="F25" i="1" s="1"/>
  <c r="I56" i="1"/>
  <c r="I64" i="1" s="1"/>
  <c r="I77" i="1"/>
  <c r="I66" i="1" s="1"/>
  <c r="I86" i="1"/>
  <c r="G68" i="1"/>
  <c r="F69" i="1"/>
  <c r="F68" i="1" s="1"/>
  <c r="F66" i="1" s="1"/>
  <c r="G56" i="1"/>
  <c r="G77" i="1"/>
  <c r="G86" i="1"/>
  <c r="I105" i="1" l="1"/>
  <c r="I65" i="1"/>
  <c r="J65" i="1"/>
  <c r="J105" i="1"/>
  <c r="G64" i="1"/>
  <c r="G66" i="1"/>
  <c r="F22" i="1"/>
  <c r="F64" i="1" s="1"/>
  <c r="E105" i="1"/>
  <c r="E65" i="1"/>
  <c r="G65" i="1" l="1"/>
  <c r="G105" i="1"/>
  <c r="F105" i="1"/>
  <c r="F65" i="1"/>
  <c r="B105" i="1" s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<sst xmlns="http://schemas.openxmlformats.org/spreadsheetml/2006/main" count="247" uniqueCount="175">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</sst>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06.2018/B1_2018_06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43281</v>
          </cell>
          <cell r="H9" t="str">
            <v>000 695 388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807000</v>
          </cell>
          <cell r="G75">
            <v>285392</v>
          </cell>
          <cell r="H75">
            <v>1500961</v>
          </cell>
          <cell r="I75">
            <v>3219</v>
          </cell>
          <cell r="J75">
            <v>0</v>
          </cell>
        </row>
        <row r="78">
          <cell r="E78">
            <v>384640</v>
          </cell>
          <cell r="G78">
            <v>50032</v>
          </cell>
          <cell r="I78">
            <v>127</v>
          </cell>
        </row>
        <row r="79">
          <cell r="E79">
            <v>422360</v>
          </cell>
          <cell r="G79">
            <v>235355</v>
          </cell>
          <cell r="I79">
            <v>3092</v>
          </cell>
        </row>
        <row r="91">
          <cell r="E91">
            <v>19224400</v>
          </cell>
          <cell r="G91">
            <v>9172147</v>
          </cell>
          <cell r="H91">
            <v>593996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4169000</v>
          </cell>
          <cell r="G109">
            <v>1419185</v>
          </cell>
          <cell r="H109">
            <v>0</v>
          </cell>
          <cell r="I109">
            <v>102</v>
          </cell>
          <cell r="J109">
            <v>986518</v>
          </cell>
        </row>
        <row r="113">
          <cell r="E113">
            <v>-1206000</v>
          </cell>
          <cell r="G113">
            <v>4399</v>
          </cell>
          <cell r="H113">
            <v>32577</v>
          </cell>
          <cell r="I113">
            <v>-64</v>
          </cell>
          <cell r="J113">
            <v>-1024761</v>
          </cell>
        </row>
        <row r="122">
          <cell r="E122">
            <v>-6500000</v>
          </cell>
          <cell r="G122">
            <v>-5303278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38">
          <cell r="E138">
            <v>33000000</v>
          </cell>
          <cell r="G138">
            <v>26884664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22524045</v>
          </cell>
          <cell r="G188">
            <v>9432035</v>
          </cell>
          <cell r="H188">
            <v>0</v>
          </cell>
          <cell r="I188">
            <v>64170</v>
          </cell>
          <cell r="J188">
            <v>1868152</v>
          </cell>
        </row>
        <row r="191">
          <cell r="E191">
            <v>2040083</v>
          </cell>
          <cell r="G191">
            <v>1225054</v>
          </cell>
          <cell r="H191">
            <v>0</v>
          </cell>
          <cell r="I191">
            <v>4875</v>
          </cell>
          <cell r="J191">
            <v>106504</v>
          </cell>
        </row>
        <row r="197">
          <cell r="E197">
            <v>5936216</v>
          </cell>
          <cell r="G197">
            <v>0</v>
          </cell>
          <cell r="H197">
            <v>0</v>
          </cell>
          <cell r="I197">
            <v>0</v>
          </cell>
          <cell r="J197">
            <v>3124441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26243146</v>
          </cell>
          <cell r="G206">
            <v>8164900</v>
          </cell>
          <cell r="H206">
            <v>-44383</v>
          </cell>
          <cell r="I206">
            <v>621763</v>
          </cell>
          <cell r="J206">
            <v>0</v>
          </cell>
        </row>
        <row r="224">
          <cell r="E224">
            <v>492400</v>
          </cell>
          <cell r="G224">
            <v>332256</v>
          </cell>
          <cell r="H224">
            <v>0</v>
          </cell>
          <cell r="I224">
            <v>15396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4643817</v>
          </cell>
          <cell r="G239">
            <v>4643819</v>
          </cell>
          <cell r="H239">
            <v>1413488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193361451</v>
          </cell>
          <cell r="G267">
            <v>101895213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1342248</v>
          </cell>
          <cell r="G273">
            <v>302802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3893134</v>
          </cell>
          <cell r="G277">
            <v>273412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6637734</v>
          </cell>
          <cell r="G278">
            <v>416946</v>
          </cell>
          <cell r="H278">
            <v>0</v>
          </cell>
          <cell r="I278">
            <v>221</v>
          </cell>
          <cell r="J278">
            <v>0</v>
          </cell>
        </row>
        <row r="286">
          <cell r="E286">
            <v>379132</v>
          </cell>
          <cell r="G286">
            <v>83289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195336083</v>
          </cell>
          <cell r="G377">
            <v>127256564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12104513</v>
          </cell>
          <cell r="G393">
            <v>16037474</v>
          </cell>
          <cell r="H393">
            <v>0</v>
          </cell>
          <cell r="I393">
            <v>0</v>
          </cell>
          <cell r="J393">
            <v>38243</v>
          </cell>
        </row>
        <row r="398">
          <cell r="E398">
            <v>-37672673</v>
          </cell>
          <cell r="G398">
            <v>-35240943</v>
          </cell>
          <cell r="H398">
            <v>12329</v>
          </cell>
          <cell r="I398">
            <v>-39065</v>
          </cell>
          <cell r="J398">
            <v>-5211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5482505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1">
          <cell r="E471">
            <v>-30946000</v>
          </cell>
          <cell r="G471">
            <v>-30946000</v>
          </cell>
        </row>
        <row r="472">
          <cell r="E472">
            <v>97000000</v>
          </cell>
          <cell r="G472">
            <v>35000000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82">
          <cell r="H482">
            <v>5033316</v>
          </cell>
        </row>
        <row r="495">
          <cell r="E495">
            <v>-17822917</v>
          </cell>
          <cell r="G495">
            <v>-17822916</v>
          </cell>
          <cell r="H495">
            <v>-5154649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425723</v>
          </cell>
          <cell r="H526">
            <v>37315</v>
          </cell>
          <cell r="I526">
            <v>-38809</v>
          </cell>
          <cell r="J526">
            <v>-21346</v>
          </cell>
        </row>
        <row r="533">
          <cell r="E533">
            <v>0</v>
          </cell>
          <cell r="G533">
            <v>319662</v>
          </cell>
          <cell r="H533">
            <v>0</v>
          </cell>
          <cell r="I533">
            <v>0</v>
          </cell>
          <cell r="J533">
            <v>-355737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138251</v>
          </cell>
          <cell r="H546">
            <v>0</v>
          </cell>
          <cell r="I546">
            <v>-383</v>
          </cell>
          <cell r="J546">
            <v>-1114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828391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-614468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-44887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-54596</v>
          </cell>
          <cell r="J580">
            <v>0</v>
          </cell>
        </row>
        <row r="581">
          <cell r="G581">
            <v>-686421</v>
          </cell>
          <cell r="I581">
            <v>0</v>
          </cell>
        </row>
        <row r="582">
          <cell r="G582">
            <v>0</v>
          </cell>
          <cell r="H582">
            <v>293</v>
          </cell>
          <cell r="I582">
            <v>-2916</v>
          </cell>
          <cell r="J582">
            <v>0</v>
          </cell>
        </row>
        <row r="583">
          <cell r="G583">
            <v>0</v>
          </cell>
          <cell r="H583">
            <v>29952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-221261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-174177</v>
          </cell>
          <cell r="H593">
            <v>-709647</v>
          </cell>
          <cell r="I593">
            <v>883824</v>
          </cell>
          <cell r="J593">
            <v>0</v>
          </cell>
        </row>
        <row r="596">
          <cell r="E596">
            <v>0</v>
          </cell>
          <cell r="G596">
            <v>347536</v>
          </cell>
          <cell r="H596">
            <v>-709647</v>
          </cell>
          <cell r="I596">
            <v>362111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Васил Р. Невенов</v>
          </cell>
          <cell r="G605" t="str">
            <v>Иван Марков</v>
          </cell>
        </row>
        <row r="607">
          <cell r="B607">
            <v>43290</v>
          </cell>
          <cell r="E607" t="str">
            <v>02 / 9409 533</v>
          </cell>
          <cell r="H607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49" sqref="F49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43281</v>
      </c>
      <c r="G11" s="25" t="s">
        <v>1</v>
      </c>
      <c r="H11" s="26" t="str">
        <f>+[1]OTCHET!H9</f>
        <v>000 695 388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49494400</v>
      </c>
      <c r="F22" s="110">
        <f t="shared" si="0"/>
        <v>34555057</v>
      </c>
      <c r="G22" s="111">
        <f t="shared" si="0"/>
        <v>32462509</v>
      </c>
      <c r="H22" s="112">
        <f t="shared" si="0"/>
        <v>2127534</v>
      </c>
      <c r="I22" s="112">
        <f t="shared" si="0"/>
        <v>3257</v>
      </c>
      <c r="J22" s="113">
        <f t="shared" si="0"/>
        <v>-38243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49494400</v>
      </c>
      <c r="F25" s="135">
        <f>+F26+F30+F31+F32+F33</f>
        <v>34555057</v>
      </c>
      <c r="G25" s="136">
        <f t="shared" ref="G25:M25" si="2">+G26+G30+G31+G32+G33</f>
        <v>32462509</v>
      </c>
      <c r="H25" s="137">
        <f>+H26+H30+H31+H32+H33</f>
        <v>2127534</v>
      </c>
      <c r="I25" s="137">
        <f>+I26+I30+I31+I32+I33</f>
        <v>3257</v>
      </c>
      <c r="J25" s="138">
        <f>+J26+J30+J31+J32+J33</f>
        <v>-38243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807000</v>
      </c>
      <c r="F26" s="141">
        <f t="shared" si="1"/>
        <v>1789572</v>
      </c>
      <c r="G26" s="142">
        <f>[1]OTCHET!G75</f>
        <v>285392</v>
      </c>
      <c r="H26" s="143">
        <f>[1]OTCHET!H75</f>
        <v>1500961</v>
      </c>
      <c r="I26" s="143">
        <f>[1]OTCHET!I75</f>
        <v>3219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384640</v>
      </c>
      <c r="F28" s="156">
        <f t="shared" si="1"/>
        <v>50159</v>
      </c>
      <c r="G28" s="157">
        <f>[1]OTCHET!G78</f>
        <v>50032</v>
      </c>
      <c r="H28" s="158">
        <f>[1]OTCHET!H78</f>
        <v>0</v>
      </c>
      <c r="I28" s="158">
        <f>[1]OTCHET!I78</f>
        <v>127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422360</v>
      </c>
      <c r="F29" s="164">
        <f t="shared" si="1"/>
        <v>238447</v>
      </c>
      <c r="G29" s="165">
        <f>+[1]OTCHET!G79+[1]OTCHET!G80</f>
        <v>235355</v>
      </c>
      <c r="H29" s="166">
        <f>+[1]OTCHET!H79+[1]OTCHET!H80</f>
        <v>0</v>
      </c>
      <c r="I29" s="166">
        <f>+[1]OTCHET!I79+[1]OTCHET!I80</f>
        <v>3092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19224400</v>
      </c>
      <c r="F30" s="170">
        <f t="shared" si="1"/>
        <v>9766143</v>
      </c>
      <c r="G30" s="171">
        <f>[1]OTCHET!G91+[1]OTCHET!G94+[1]OTCHET!G95</f>
        <v>9172147</v>
      </c>
      <c r="H30" s="172">
        <f>[1]OTCHET!H91+[1]OTCHET!H94+[1]OTCHET!H95</f>
        <v>593996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4169000</v>
      </c>
      <c r="F31" s="176">
        <f t="shared" si="1"/>
        <v>2405805</v>
      </c>
      <c r="G31" s="177">
        <f>[1]OTCHET!G109</f>
        <v>1419185</v>
      </c>
      <c r="H31" s="178">
        <f>[1]OTCHET!H109</f>
        <v>0</v>
      </c>
      <c r="I31" s="178">
        <f>[1]OTCHET!I109</f>
        <v>102</v>
      </c>
      <c r="J31" s="179">
        <f>[1]OTCHET!J109</f>
        <v>986518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25294000</v>
      </c>
      <c r="F32" s="176">
        <f t="shared" si="1"/>
        <v>20593537</v>
      </c>
      <c r="G32" s="177">
        <f>[1]OTCHET!G113+[1]OTCHET!G122+[1]OTCHET!G138+[1]OTCHET!G139</f>
        <v>21585785</v>
      </c>
      <c r="H32" s="178">
        <f>[1]OTCHET!H113+[1]OTCHET!H122+[1]OTCHET!H138+[1]OTCHET!H139</f>
        <v>32577</v>
      </c>
      <c r="I32" s="178">
        <f>[1]OTCHET!I113+[1]OTCHET!I122+[1]OTCHET!I138+[1]OTCHET!I139</f>
        <v>-64</v>
      </c>
      <c r="J32" s="179">
        <f>[1]OTCHET!J113+[1]OTCHET!J122+[1]OTCHET!J138+[1]OTCHET!J139</f>
        <v>-1024761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267493406</v>
      </c>
      <c r="F38" s="217">
        <f t="shared" si="3"/>
        <v>133944353</v>
      </c>
      <c r="G38" s="218">
        <f t="shared" si="3"/>
        <v>126769726</v>
      </c>
      <c r="H38" s="219">
        <f t="shared" si="3"/>
        <v>1369105</v>
      </c>
      <c r="I38" s="219">
        <f t="shared" si="3"/>
        <v>706425</v>
      </c>
      <c r="J38" s="220">
        <f t="shared" si="3"/>
        <v>5099097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30500344</v>
      </c>
      <c r="F39" s="229">
        <f t="shared" si="4"/>
        <v>15825231</v>
      </c>
      <c r="G39" s="230">
        <f t="shared" si="4"/>
        <v>10657089</v>
      </c>
      <c r="H39" s="231">
        <f t="shared" si="4"/>
        <v>0</v>
      </c>
      <c r="I39" s="231">
        <f t="shared" si="4"/>
        <v>69045</v>
      </c>
      <c r="J39" s="232">
        <f t="shared" si="4"/>
        <v>5099097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22524045</v>
      </c>
      <c r="F40" s="237">
        <f t="shared" si="1"/>
        <v>11364357</v>
      </c>
      <c r="G40" s="238">
        <f>[1]OTCHET!G188</f>
        <v>9432035</v>
      </c>
      <c r="H40" s="239">
        <f>[1]OTCHET!H188</f>
        <v>0</v>
      </c>
      <c r="I40" s="239">
        <f>[1]OTCHET!I188</f>
        <v>64170</v>
      </c>
      <c r="J40" s="240">
        <f>[1]OTCHET!J188</f>
        <v>1868152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2040083</v>
      </c>
      <c r="F41" s="245">
        <f t="shared" si="1"/>
        <v>1336433</v>
      </c>
      <c r="G41" s="246">
        <f>[1]OTCHET!G191</f>
        <v>1225054</v>
      </c>
      <c r="H41" s="247">
        <f>[1]OTCHET!H191</f>
        <v>0</v>
      </c>
      <c r="I41" s="247">
        <f>[1]OTCHET!I191</f>
        <v>4875</v>
      </c>
      <c r="J41" s="248">
        <f>[1]OTCHET!J191</f>
        <v>106504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5936216</v>
      </c>
      <c r="F42" s="252">
        <f t="shared" si="1"/>
        <v>3124441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3124441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28077794</v>
      </c>
      <c r="F43" s="258">
        <f t="shared" si="1"/>
        <v>9392734</v>
      </c>
      <c r="G43" s="259">
        <f>+[1]OTCHET!G206+[1]OTCHET!G224+[1]OTCHET!G273</f>
        <v>8799958</v>
      </c>
      <c r="H43" s="260">
        <f>+[1]OTCHET!H206+[1]OTCHET!H224+[1]OTCHET!H273</f>
        <v>-44383</v>
      </c>
      <c r="I43" s="260">
        <f>+[1]OTCHET!I206+[1]OTCHET!I224+[1]OTCHET!I273</f>
        <v>637159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4643817</v>
      </c>
      <c r="F44" s="128">
        <f t="shared" si="1"/>
        <v>6057307</v>
      </c>
      <c r="G44" s="129">
        <f>+[1]OTCHET!G228+[1]OTCHET!G234+[1]OTCHET!G237+[1]OTCHET!G238+[1]OTCHET!G239+[1]OTCHET!G240+[1]OTCHET!G241</f>
        <v>4643819</v>
      </c>
      <c r="H44" s="130">
        <f>+[1]OTCHET!H228+[1]OTCHET!H234+[1]OTCHET!H237+[1]OTCHET!H238+[1]OTCHET!H239+[1]OTCHET!H240+[1]OTCHET!H241</f>
        <v>1413488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4643817</v>
      </c>
      <c r="F45" s="264">
        <f t="shared" si="1"/>
        <v>6057307</v>
      </c>
      <c r="G45" s="265">
        <f>+[1]OTCHET!G237+[1]OTCHET!G238+[1]OTCHET!G239+[1]OTCHET!G240+[1]OTCHET!G244+[1]OTCHET!G245+[1]OTCHET!G249</f>
        <v>4643819</v>
      </c>
      <c r="H45" s="266">
        <f>+[1]OTCHET!H237+[1]OTCHET!H238+[1]OTCHET!H239+[1]OTCHET!H240+[1]OTCHET!H244+[1]OTCHET!H245+[1]OTCHET!H249</f>
        <v>1413488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193361451</v>
      </c>
      <c r="F48" s="176">
        <f t="shared" si="1"/>
        <v>101895213</v>
      </c>
      <c r="G48" s="171">
        <f>+[1]OTCHET!G267+[1]OTCHET!G271+[1]OTCHET!G272</f>
        <v>101895213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10910000</v>
      </c>
      <c r="F49" s="176">
        <f t="shared" si="1"/>
        <v>773868</v>
      </c>
      <c r="G49" s="177">
        <f>[1]OTCHET!G277+[1]OTCHET!G278+[1]OTCHET!G286+[1]OTCHET!G289</f>
        <v>773647</v>
      </c>
      <c r="H49" s="178">
        <f>[1]OTCHET!H277+[1]OTCHET!H278+[1]OTCHET!H286+[1]OTCHET!H289</f>
        <v>0</v>
      </c>
      <c r="I49" s="178">
        <f>[1]OTCHET!I277+[1]OTCHET!I278+[1]OTCHET!I286+[1]OTCHET!I289</f>
        <v>221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169767923</v>
      </c>
      <c r="F56" s="301">
        <f t="shared" si="5"/>
        <v>113541896</v>
      </c>
      <c r="G56" s="302">
        <f t="shared" si="5"/>
        <v>108053095</v>
      </c>
      <c r="H56" s="303">
        <f t="shared" si="5"/>
        <v>12329</v>
      </c>
      <c r="I56" s="304">
        <f t="shared" si="5"/>
        <v>-39065</v>
      </c>
      <c r="J56" s="305">
        <f t="shared" si="5"/>
        <v>5515537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195336083</v>
      </c>
      <c r="F57" s="307">
        <f t="shared" si="1"/>
        <v>127256564</v>
      </c>
      <c r="G57" s="308">
        <f>+[1]OTCHET!G363+[1]OTCHET!G377+[1]OTCHET!G390</f>
        <v>127256564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-25568160</v>
      </c>
      <c r="F58" s="312">
        <f t="shared" si="1"/>
        <v>-19197173</v>
      </c>
      <c r="G58" s="313">
        <f>+[1]OTCHET!G385+[1]OTCHET!G393+[1]OTCHET!G398+[1]OTCHET!G401+[1]OTCHET!G404+[1]OTCHET!G407+[1]OTCHET!G408+[1]OTCHET!G411+[1]OTCHET!G424+[1]OTCHET!G425+[1]OTCHET!G426+[1]OTCHET!G427+[1]OTCHET!G428</f>
        <v>-19203469</v>
      </c>
      <c r="H58" s="314">
        <f>+[1]OTCHET!H385+[1]OTCHET!H393+[1]OTCHET!H398+[1]OTCHET!H401+[1]OTCHET!H404+[1]OTCHET!H407+[1]OTCHET!H408+[1]OTCHET!H411+[1]OTCHET!H424+[1]OTCHET!H425+[1]OTCHET!H426+[1]OTCHET!H427+[1]OTCHET!H428</f>
        <v>12329</v>
      </c>
      <c r="I58" s="314">
        <f>+[1]OTCHET!I385+[1]OTCHET!I393+[1]OTCHET!I398+[1]OTCHET!I401+[1]OTCHET!I404+[1]OTCHET!I407+[1]OTCHET!I408+[1]OTCHET!I411+[1]OTCHET!I424+[1]OTCHET!I425+[1]OTCHET!I426+[1]OTCHET!I427+[1]OTCHET!I428</f>
        <v>-39065</v>
      </c>
      <c r="J58" s="315">
        <f>+[1]OTCHET!J385+[1]OTCHET!J393+[1]OTCHET!J398+[1]OTCHET!J401+[1]OTCHET!J404+[1]OTCHET!J407+[1]OTCHET!J408+[1]OTCHET!J411+[1]OTCHET!J424+[1]OTCHET!J425+[1]OTCHET!J426+[1]OTCHET!J427+[1]OTCHET!J428</f>
        <v>33032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5482505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5482505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-48231083</v>
      </c>
      <c r="F64" s="344">
        <f t="shared" si="6"/>
        <v>14152600</v>
      </c>
      <c r="G64" s="345">
        <f t="shared" si="6"/>
        <v>13745878</v>
      </c>
      <c r="H64" s="346">
        <f t="shared" si="6"/>
        <v>770758</v>
      </c>
      <c r="I64" s="346">
        <f t="shared" si="6"/>
        <v>-742233</v>
      </c>
      <c r="J64" s="347">
        <f t="shared" si="6"/>
        <v>378197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48231083</v>
      </c>
      <c r="F66" s="356">
        <f>SUM(+F68+F76+F77+F84+F85+F86+F89+F90+F91+F92+F93+F94+F95)</f>
        <v>-14152600</v>
      </c>
      <c r="G66" s="357">
        <f t="shared" ref="G66:L66" si="8">SUM(+G68+G76+G77+G84+G85+G86+G89+G90+G91+G92+G93+G94+G95)</f>
        <v>-13745878</v>
      </c>
      <c r="H66" s="358">
        <f>SUM(+H68+H76+H77+H84+H85+H86+H89+H90+H91+H92+H93+H94+H95)</f>
        <v>-770758</v>
      </c>
      <c r="I66" s="358">
        <f>SUM(+I68+I76+I77+I84+I85+I86+I89+I90+I91+I92+I93+I94+I95)</f>
        <v>742233</v>
      </c>
      <c r="J66" s="359">
        <f>SUM(+J68+J76+J77+J84+J85+J86+J89+J90+J91+J92+J93+J94+J95)</f>
        <v>-378197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-17822917</v>
      </c>
      <c r="F68" s="317">
        <f>SUM(F69:F75)</f>
        <v>-23168874</v>
      </c>
      <c r="G68" s="318">
        <f t="shared" ref="G68:M68" si="9">SUM(G69:G75)</f>
        <v>-17822916</v>
      </c>
      <c r="H68" s="319">
        <f>SUM(H69:H75)</f>
        <v>-5345958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-17822917</v>
      </c>
      <c r="F70" s="383">
        <f t="shared" si="1"/>
        <v>-22977565</v>
      </c>
      <c r="G70" s="384">
        <f>+[1]OTCHET!G486+[1]OTCHET!G487+[1]OTCHET!G490+[1]OTCHET!G491+[1]OTCHET!G494+[1]OTCHET!G495+[1]OTCHET!G496+[1]OTCHET!G498</f>
        <v>-17822916</v>
      </c>
      <c r="H70" s="385">
        <f>+[1]OTCHET!H486+[1]OTCHET!H487+[1]OTCHET!H490+[1]OTCHET!H491+[1]OTCHET!H494+[1]OTCHET!H495+[1]OTCHET!H496+[1]OTCHET!H498</f>
        <v>-5154649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29952</v>
      </c>
      <c r="G74" s="384">
        <f>+[1]OTCHET!G583+[1]OTCHET!G584</f>
        <v>0</v>
      </c>
      <c r="H74" s="385">
        <f>+[1]OTCHET!H583+[1]OTCHET!H584</f>
        <v>29952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-221261</v>
      </c>
      <c r="G75" s="391">
        <f>+[1]OTCHET!G585+[1]OTCHET!G586+[1]OTCHET!G587</f>
        <v>0</v>
      </c>
      <c r="H75" s="392">
        <f>+[1]OTCHET!H585+[1]OTCHET!H586+[1]OTCHET!H587</f>
        <v>-221261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66054000</v>
      </c>
      <c r="F77" s="317">
        <f>SUM(F78:F83)</f>
        <v>9087316</v>
      </c>
      <c r="G77" s="318">
        <f t="shared" ref="G77:M77" si="10">SUM(G78:G83)</f>
        <v>4054000</v>
      </c>
      <c r="H77" s="319">
        <f>SUM(H78:H83)</f>
        <v>5033316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-30946000</v>
      </c>
      <c r="F78" s="375">
        <f t="shared" si="1"/>
        <v>-30946000</v>
      </c>
      <c r="G78" s="376">
        <f>+[1]OTCHET!G468+[1]OTCHET!G471</f>
        <v>-30946000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97000000</v>
      </c>
      <c r="F79" s="383">
        <f t="shared" si="1"/>
        <v>35000000</v>
      </c>
      <c r="G79" s="384">
        <f>+[1]OTCHET!G469+[1]OTCHET!G472</f>
        <v>35000000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5033316</v>
      </c>
      <c r="G83" s="391">
        <f>+[1]OTCHET!G482</f>
        <v>0</v>
      </c>
      <c r="H83" s="392">
        <f>+[1]OTCHET!H482</f>
        <v>5033316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539637</v>
      </c>
      <c r="G86" s="318">
        <f t="shared" ref="G86:M86" si="11">+G87+G88</f>
        <v>563974</v>
      </c>
      <c r="H86" s="319">
        <f>+H87+H88</f>
        <v>37315</v>
      </c>
      <c r="I86" s="319">
        <f>+I87+I88</f>
        <v>-39192</v>
      </c>
      <c r="J86" s="320">
        <f>+J87+J88</f>
        <v>-22460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539637</v>
      </c>
      <c r="G88" s="391">
        <f>+[1]OTCHET!G523+[1]OTCHET!G526+[1]OTCHET!G546</f>
        <v>563974</v>
      </c>
      <c r="H88" s="392">
        <f>+[1]OTCHET!H523+[1]OTCHET!H526+[1]OTCHET!H546</f>
        <v>37315</v>
      </c>
      <c r="I88" s="392">
        <f>+[1]OTCHET!I523+[1]OTCHET!I526+[1]OTCHET!I546</f>
        <v>-39192</v>
      </c>
      <c r="J88" s="393">
        <f>+[1]OTCHET!J523+[1]OTCHET!J526+[1]OTCHET!J546</f>
        <v>-22460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-36075</v>
      </c>
      <c r="G89" s="308">
        <f>[1]OTCHET!G533</f>
        <v>319662</v>
      </c>
      <c r="H89" s="309">
        <f>[1]OTCHET!H533</f>
        <v>0</v>
      </c>
      <c r="I89" s="309">
        <f>[1]OTCHET!I533</f>
        <v>0</v>
      </c>
      <c r="J89" s="310">
        <f>[1]OTCHET!J533</f>
        <v>-355737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828391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828391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-1400372</v>
      </c>
      <c r="G91" s="177">
        <f>+[1]OTCHET!G575+[1]OTCHET!G576+[1]OTCHET!G577+[1]OTCHET!G578+[1]OTCHET!G579+[1]OTCHET!G580+[1]OTCHET!G581</f>
        <v>-686421</v>
      </c>
      <c r="H91" s="178">
        <f>+[1]OTCHET!H575+[1]OTCHET!H576+[1]OTCHET!H577+[1]OTCHET!H578+[1]OTCHET!H579+[1]OTCHET!H580+[1]OTCHET!H581</f>
        <v>-614468</v>
      </c>
      <c r="I91" s="178">
        <f>+[1]OTCHET!I575+[1]OTCHET!I576+[1]OTCHET!I577+[1]OTCHET!I578+[1]OTCHET!I579+[1]OTCHET!I580+[1]OTCHET!I581</f>
        <v>-99483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-2623</v>
      </c>
      <c r="G92" s="177">
        <f>+[1]OTCHET!G582</f>
        <v>0</v>
      </c>
      <c r="H92" s="178">
        <f>+[1]OTCHET!H582</f>
        <v>293</v>
      </c>
      <c r="I92" s="178">
        <f>+[1]OTCHET!I582</f>
        <v>-2916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-174177</v>
      </c>
      <c r="H95" s="130">
        <f>[1]OTCHET!H593</f>
        <v>-709647</v>
      </c>
      <c r="I95" s="130">
        <f>[1]OTCHET!I593</f>
        <v>883824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347536</v>
      </c>
      <c r="H96" s="406">
        <f>+[1]OTCHET!H596</f>
        <v>-709647</v>
      </c>
      <c r="I96" s="406">
        <f>+[1]OTCHET!I596</f>
        <v>362111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vnevenov@mtitc.government.bg</v>
      </c>
      <c r="C107" s="429"/>
      <c r="D107" s="429"/>
      <c r="E107" s="434"/>
      <c r="F107" s="19"/>
      <c r="G107" s="435" t="str">
        <f>+[1]OTCHET!E607</f>
        <v>02 / 9409 533</v>
      </c>
      <c r="H107" s="435">
        <f>+[1]OTCHET!F607</f>
        <v>0</v>
      </c>
      <c r="I107" s="436"/>
      <c r="J107" s="437">
        <f>+[1]OTCHET!B607</f>
        <v>43290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Васил Р. Невенов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2018-07-16T11:45:29Z</dcterms:created>
  <dcterms:modified xsi:type="dcterms:W3CDTF">2018-07-16T11:45:53Z</dcterms:modified>
</cp:coreProperties>
</file>