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7\31.12.2017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[1]list!$B$713:$B$724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[1]list!$A$311:$B$710</definedName>
    <definedName name="_xlnm.Print_Area" localSheetId="0">'OTCHET-agregirani pokazateli'!$A$1:$M$112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pokazateli'!$B$1:$N$112</definedName>
    <definedName name="Z_D568CAA1_2ECB_11D7_B07A_00010309AF38_.wvu.Rows" localSheetId="0" hidden="1">'OTCHET-agregirani pokazateli'!$53:$53,'OTCHET-agregirani pokazateli'!$60:$60,'OTCHET-agregirani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2" i="1" l="1"/>
  <c r="E112" i="1"/>
  <c r="E108" i="1"/>
  <c r="J105" i="1"/>
  <c r="H105" i="1"/>
  <c r="G105" i="1"/>
  <c r="B10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 s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 s="1"/>
  <c r="E88" i="1"/>
  <c r="J87" i="1"/>
  <c r="I87" i="1"/>
  <c r="H87" i="1"/>
  <c r="G87" i="1"/>
  <c r="F87" i="1" s="1"/>
  <c r="E87" i="1"/>
  <c r="J86" i="1"/>
  <c r="I86" i="1"/>
  <c r="I84" i="1" s="1"/>
  <c r="H86" i="1"/>
  <c r="G86" i="1"/>
  <c r="F86" i="1" s="1"/>
  <c r="E86" i="1"/>
  <c r="E84" i="1" s="1"/>
  <c r="J85" i="1"/>
  <c r="I85" i="1"/>
  <c r="H85" i="1"/>
  <c r="G85" i="1"/>
  <c r="F85" i="1" s="1"/>
  <c r="F84" i="1" s="1"/>
  <c r="E85" i="1"/>
  <c r="M84" i="1"/>
  <c r="L84" i="1"/>
  <c r="K84" i="1"/>
  <c r="J84" i="1"/>
  <c r="H84" i="1"/>
  <c r="J83" i="1"/>
  <c r="I83" i="1"/>
  <c r="H83" i="1"/>
  <c r="G83" i="1"/>
  <c r="F83" i="1"/>
  <c r="E83" i="1"/>
  <c r="J82" i="1"/>
  <c r="I82" i="1"/>
  <c r="H82" i="1"/>
  <c r="F82" i="1" s="1"/>
  <c r="G82" i="1"/>
  <c r="E82" i="1"/>
  <c r="J81" i="1"/>
  <c r="J75" i="1" s="1"/>
  <c r="I81" i="1"/>
  <c r="H81" i="1"/>
  <c r="G81" i="1"/>
  <c r="F81" i="1"/>
  <c r="E81" i="1"/>
  <c r="J80" i="1"/>
  <c r="I80" i="1"/>
  <c r="H80" i="1"/>
  <c r="F80" i="1" s="1"/>
  <c r="G80" i="1"/>
  <c r="E80" i="1"/>
  <c r="F79" i="1"/>
  <c r="J78" i="1"/>
  <c r="I78" i="1"/>
  <c r="H78" i="1"/>
  <c r="G78" i="1"/>
  <c r="F78" i="1" s="1"/>
  <c r="E78" i="1"/>
  <c r="J77" i="1"/>
  <c r="I77" i="1"/>
  <c r="I75" i="1" s="1"/>
  <c r="H77" i="1"/>
  <c r="G77" i="1"/>
  <c r="F77" i="1" s="1"/>
  <c r="E77" i="1"/>
  <c r="E75" i="1" s="1"/>
  <c r="J76" i="1"/>
  <c r="I76" i="1"/>
  <c r="H76" i="1"/>
  <c r="G76" i="1"/>
  <c r="F76" i="1" s="1"/>
  <c r="E76" i="1"/>
  <c r="M75" i="1"/>
  <c r="L75" i="1"/>
  <c r="K75" i="1"/>
  <c r="H75" i="1"/>
  <c r="M74" i="1"/>
  <c r="L74" i="1"/>
  <c r="K74" i="1"/>
  <c r="J74" i="1"/>
  <c r="I74" i="1"/>
  <c r="F74" i="1" s="1"/>
  <c r="H74" i="1"/>
  <c r="G74" i="1"/>
  <c r="E74" i="1"/>
  <c r="M73" i="1"/>
  <c r="L73" i="1"/>
  <c r="K73" i="1"/>
  <c r="J73" i="1"/>
  <c r="F73" i="1" s="1"/>
  <c r="I73" i="1"/>
  <c r="H73" i="1"/>
  <c r="G73" i="1"/>
  <c r="E73" i="1"/>
  <c r="M72" i="1"/>
  <c r="L72" i="1"/>
  <c r="K72" i="1"/>
  <c r="J72" i="1"/>
  <c r="I72" i="1"/>
  <c r="H72" i="1"/>
  <c r="G72" i="1"/>
  <c r="F72" i="1" s="1"/>
  <c r="E72" i="1"/>
  <c r="M71" i="1"/>
  <c r="L71" i="1"/>
  <c r="K71" i="1"/>
  <c r="J71" i="1"/>
  <c r="I71" i="1"/>
  <c r="H71" i="1"/>
  <c r="F71" i="1" s="1"/>
  <c r="G71" i="1"/>
  <c r="E71" i="1"/>
  <c r="M70" i="1"/>
  <c r="L70" i="1"/>
  <c r="K70" i="1"/>
  <c r="J70" i="1"/>
  <c r="I70" i="1"/>
  <c r="H70" i="1"/>
  <c r="G70" i="1"/>
  <c r="F70" i="1" s="1"/>
  <c r="E70" i="1"/>
  <c r="M69" i="1"/>
  <c r="L69" i="1"/>
  <c r="K69" i="1"/>
  <c r="J69" i="1"/>
  <c r="J66" i="1" s="1"/>
  <c r="J64" i="1" s="1"/>
  <c r="I69" i="1"/>
  <c r="H69" i="1"/>
  <c r="G69" i="1"/>
  <c r="F69" i="1"/>
  <c r="E69" i="1"/>
  <c r="M68" i="1"/>
  <c r="L68" i="1"/>
  <c r="K68" i="1"/>
  <c r="J68" i="1"/>
  <c r="I68" i="1"/>
  <c r="H68" i="1"/>
  <c r="G68" i="1"/>
  <c r="F68" i="1" s="1"/>
  <c r="E68" i="1"/>
  <c r="M67" i="1"/>
  <c r="L67" i="1"/>
  <c r="L66" i="1" s="1"/>
  <c r="L64" i="1" s="1"/>
  <c r="K67" i="1"/>
  <c r="J67" i="1"/>
  <c r="I67" i="1"/>
  <c r="H67" i="1"/>
  <c r="H66" i="1" s="1"/>
  <c r="H64" i="1" s="1"/>
  <c r="G67" i="1"/>
  <c r="E67" i="1"/>
  <c r="M66" i="1"/>
  <c r="M64" i="1" s="1"/>
  <c r="K66" i="1"/>
  <c r="I66" i="1"/>
  <c r="I64" i="1" s="1"/>
  <c r="E66" i="1"/>
  <c r="F65" i="1"/>
  <c r="K64" i="1"/>
  <c r="J61" i="1"/>
  <c r="I61" i="1"/>
  <c r="H61" i="1"/>
  <c r="F61" i="1" s="1"/>
  <c r="G61" i="1"/>
  <c r="E61" i="1"/>
  <c r="J60" i="1"/>
  <c r="J54" i="1" s="1"/>
  <c r="I60" i="1"/>
  <c r="H60" i="1"/>
  <c r="G60" i="1"/>
  <c r="F60" i="1"/>
  <c r="E60" i="1"/>
  <c r="F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J56" i="1"/>
  <c r="I56" i="1"/>
  <c r="I54" i="1" s="1"/>
  <c r="H56" i="1"/>
  <c r="G56" i="1"/>
  <c r="F56" i="1" s="1"/>
  <c r="E56" i="1"/>
  <c r="E54" i="1" s="1"/>
  <c r="J55" i="1"/>
  <c r="I55" i="1"/>
  <c r="H55" i="1"/>
  <c r="G55" i="1"/>
  <c r="F55" i="1" s="1"/>
  <c r="F54" i="1" s="1"/>
  <c r="E55" i="1"/>
  <c r="M54" i="1"/>
  <c r="L54" i="1"/>
  <c r="K54" i="1"/>
  <c r="H54" i="1"/>
  <c r="J53" i="1"/>
  <c r="I53" i="1"/>
  <c r="H53" i="1"/>
  <c r="G53" i="1"/>
  <c r="F53" i="1"/>
  <c r="E53" i="1"/>
  <c r="J52" i="1"/>
  <c r="I52" i="1"/>
  <c r="H52" i="1"/>
  <c r="G52" i="1"/>
  <c r="F52" i="1" s="1"/>
  <c r="E52" i="1"/>
  <c r="J51" i="1"/>
  <c r="J38" i="1" s="1"/>
  <c r="I51" i="1"/>
  <c r="H51" i="1"/>
  <c r="G51" i="1"/>
  <c r="E51" i="1"/>
  <c r="J50" i="1"/>
  <c r="I50" i="1"/>
  <c r="H50" i="1"/>
  <c r="F50" i="1" s="1"/>
  <c r="G50" i="1"/>
  <c r="E50" i="1"/>
  <c r="J49" i="1"/>
  <c r="I49" i="1"/>
  <c r="H49" i="1"/>
  <c r="G49" i="1"/>
  <c r="F49" i="1"/>
  <c r="E49" i="1"/>
  <c r="J48" i="1"/>
  <c r="I48" i="1"/>
  <c r="H48" i="1"/>
  <c r="G48" i="1"/>
  <c r="F48" i="1" s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H38" i="1" s="1"/>
  <c r="G44" i="1"/>
  <c r="F44" i="1" s="1"/>
  <c r="E44" i="1"/>
  <c r="J43" i="1"/>
  <c r="F43" i="1" s="1"/>
  <c r="I43" i="1"/>
  <c r="H43" i="1"/>
  <c r="G43" i="1"/>
  <c r="E43" i="1"/>
  <c r="J42" i="1"/>
  <c r="I42" i="1"/>
  <c r="H42" i="1"/>
  <c r="G42" i="1"/>
  <c r="F42" i="1" s="1"/>
  <c r="E42" i="1"/>
  <c r="J41" i="1"/>
  <c r="F41" i="1" s="1"/>
  <c r="I41" i="1"/>
  <c r="H41" i="1"/>
  <c r="G41" i="1"/>
  <c r="E41" i="1"/>
  <c r="J40" i="1"/>
  <c r="I40" i="1"/>
  <c r="H40" i="1"/>
  <c r="G40" i="1"/>
  <c r="F40" i="1" s="1"/>
  <c r="E40" i="1"/>
  <c r="J39" i="1"/>
  <c r="F39" i="1" s="1"/>
  <c r="I39" i="1"/>
  <c r="H39" i="1"/>
  <c r="G39" i="1"/>
  <c r="E39" i="1"/>
  <c r="M38" i="1"/>
  <c r="L38" i="1"/>
  <c r="K38" i="1"/>
  <c r="I38" i="1"/>
  <c r="G38" i="1"/>
  <c r="E38" i="1"/>
  <c r="J37" i="1"/>
  <c r="I37" i="1"/>
  <c r="H37" i="1"/>
  <c r="G37" i="1"/>
  <c r="F37" i="1" s="1"/>
  <c r="E37" i="1"/>
  <c r="J36" i="1"/>
  <c r="I36" i="1"/>
  <c r="H36" i="1"/>
  <c r="G36" i="1"/>
  <c r="F36" i="1" s="1"/>
  <c r="E36" i="1"/>
  <c r="F35" i="1"/>
  <c r="F34" i="1"/>
  <c r="J33" i="1"/>
  <c r="I33" i="1"/>
  <c r="H33" i="1"/>
  <c r="G33" i="1"/>
  <c r="F33" i="1" s="1"/>
  <c r="E33" i="1"/>
  <c r="J32" i="1"/>
  <c r="I32" i="1"/>
  <c r="F32" i="1" s="1"/>
  <c r="H32" i="1"/>
  <c r="G32" i="1"/>
  <c r="E32" i="1"/>
  <c r="J31" i="1"/>
  <c r="I31" i="1"/>
  <c r="H31" i="1"/>
  <c r="G31" i="1"/>
  <c r="F31" i="1" s="1"/>
  <c r="E31" i="1"/>
  <c r="J30" i="1"/>
  <c r="I30" i="1"/>
  <c r="F30" i="1" s="1"/>
  <c r="H30" i="1"/>
  <c r="G30" i="1"/>
  <c r="E30" i="1"/>
  <c r="J29" i="1"/>
  <c r="I29" i="1"/>
  <c r="H29" i="1"/>
  <c r="G29" i="1"/>
  <c r="F29" i="1" s="1"/>
  <c r="E29" i="1"/>
  <c r="J28" i="1"/>
  <c r="I28" i="1"/>
  <c r="F28" i="1" s="1"/>
  <c r="H28" i="1"/>
  <c r="G28" i="1"/>
  <c r="E28" i="1"/>
  <c r="J27" i="1"/>
  <c r="I27" i="1"/>
  <c r="H27" i="1"/>
  <c r="G27" i="1"/>
  <c r="F27" i="1" s="1"/>
  <c r="E27" i="1"/>
  <c r="J26" i="1"/>
  <c r="I26" i="1"/>
  <c r="I25" i="1" s="1"/>
  <c r="H26" i="1"/>
  <c r="H25" i="1" s="1"/>
  <c r="H22" i="1" s="1"/>
  <c r="H62" i="1" s="1"/>
  <c r="G26" i="1"/>
  <c r="E26" i="1"/>
  <c r="E25" i="1" s="1"/>
  <c r="M25" i="1"/>
  <c r="L25" i="1"/>
  <c r="K25" i="1"/>
  <c r="J25" i="1"/>
  <c r="F24" i="1"/>
  <c r="J23" i="1"/>
  <c r="I23" i="1"/>
  <c r="H23" i="1"/>
  <c r="G23" i="1"/>
  <c r="E23" i="1"/>
  <c r="M22" i="1"/>
  <c r="M62" i="1" s="1"/>
  <c r="L22" i="1"/>
  <c r="L62" i="1" s="1"/>
  <c r="L63" i="1" s="1"/>
  <c r="K22" i="1"/>
  <c r="K62" i="1" s="1"/>
  <c r="K63" i="1" s="1"/>
  <c r="J22" i="1"/>
  <c r="J62" i="1" s="1"/>
  <c r="F15" i="1"/>
  <c r="E15" i="1"/>
  <c r="F13" i="1"/>
  <c r="E13" i="1"/>
  <c r="B13" i="1"/>
  <c r="I11" i="1"/>
  <c r="H11" i="1"/>
  <c r="F11" i="1"/>
  <c r="B11" i="1"/>
  <c r="B8" i="1"/>
  <c r="M63" i="1" l="1"/>
  <c r="I22" i="1"/>
  <c r="I62" i="1" s="1"/>
  <c r="F75" i="1"/>
  <c r="J63" i="1"/>
  <c r="J103" i="1"/>
  <c r="E22" i="1"/>
  <c r="E62" i="1" s="1"/>
  <c r="H63" i="1"/>
  <c r="H103" i="1"/>
  <c r="E64" i="1"/>
  <c r="F23" i="1"/>
  <c r="G25" i="1"/>
  <c r="G22" i="1" s="1"/>
  <c r="F26" i="1"/>
  <c r="F25" i="1" s="1"/>
  <c r="F51" i="1"/>
  <c r="F38" i="1" s="1"/>
  <c r="G66" i="1"/>
  <c r="F67" i="1"/>
  <c r="F66" i="1" s="1"/>
  <c r="F64" i="1" s="1"/>
  <c r="G54" i="1"/>
  <c r="G75" i="1"/>
  <c r="G84" i="1"/>
  <c r="G62" i="1" l="1"/>
  <c r="G64" i="1"/>
  <c r="F22" i="1"/>
  <c r="F62" i="1" s="1"/>
  <c r="E103" i="1"/>
  <c r="E63" i="1"/>
  <c r="I103" i="1"/>
  <c r="I63" i="1"/>
  <c r="G63" i="1" l="1"/>
  <c r="G103" i="1"/>
  <c r="F103" i="1"/>
  <c r="F63" i="1"/>
  <c r="B103" i="1" s="1"/>
  <c r="B63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5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<sst xmlns="http://schemas.openxmlformats.org/spreadsheetml/2006/main" count="241" uniqueCount="172">
  <si>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</si>
  <si>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</si>
  <si>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</si>
  <si>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</si>
  <si>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</si>
  <si>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</si>
  <si>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</si>
  <si>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</si>
  <si>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2017 г.</t>
  </si>
  <si>
    <t>ОТЧЕТ               2017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</si>
  <si>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</si>
  <si>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</si>
  <si>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</si>
  <si>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</si>
  <si>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</si>
  <si>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</si>
  <si>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</si>
  <si>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</si>
  <si>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</si>
  <si>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</si>
  <si>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</si>
  <si>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</si>
  <si>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</si>
  <si>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</si>
  <si>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</si>
  <si>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</si>
  <si>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</si>
  <si>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 xml:space="preserve">I. СОБСТВЕНИ ПРИХОДИ И ПОМОЩИ 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</si>
  <si>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</si>
  <si>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</si>
  <si>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</si>
  <si>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</si>
  <si>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</si>
  <si>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</si>
  <si>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</si>
  <si>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</si>
  <si>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</si>
  <si>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</si>
  <si>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</si>
  <si>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</si>
  <si>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</si>
  <si>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</si>
  <si>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</si>
  <si>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</si>
  <si>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</si>
  <si>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</si>
  <si>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</si>
  <si>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</si>
  <si>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</si>
  <si>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</si>
  <si>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</si>
  <si>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</si>
  <si>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</si>
  <si>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</si>
  <si>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</si>
  <si>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</si>
  <si>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</si>
  <si>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 xml:space="preserve">1. Заплати и възнаграждения за персонала, нает по трудови и служебни прав. </t>
  </si>
  <si>
    <t>§ 01</t>
  </si>
  <si>
    <t xml:space="preserve">2. Други възнаграждения и плащания за персонала </t>
  </si>
  <si>
    <t>§ 02</t>
  </si>
  <si>
    <t>3. Осигурителни вноски</t>
  </si>
  <si>
    <t>§§ 05 и 08</t>
  </si>
  <si>
    <t xml:space="preserve">4. Издръжка </t>
  </si>
  <si>
    <t>§§ 10; 19; 46</t>
  </si>
  <si>
    <t xml:space="preserve">5. Лихви </t>
  </si>
  <si>
    <t>§§ 21 - 29</t>
  </si>
  <si>
    <t xml:space="preserve">в т. ч. външни </t>
  </si>
  <si>
    <t xml:space="preserve">§§ 25 - 28; 29-69/29-70 и 29-92 </t>
  </si>
  <si>
    <t>6. Социални разходи, стипендии</t>
  </si>
  <si>
    <t>§§ 39 - 42</t>
  </si>
  <si>
    <t>в т. ч. стипендии</t>
  </si>
  <si>
    <t>§ 40</t>
  </si>
  <si>
    <t xml:space="preserve">7.Субсидии </t>
  </si>
  <si>
    <t>§§ 43 - 45; 49</t>
  </si>
  <si>
    <t>§§ 43 - 45; 49-01</t>
  </si>
  <si>
    <t>8. Придобиване на нeфинансови актииви</t>
  </si>
  <si>
    <t>§§ 51 - 54</t>
  </si>
  <si>
    <t>9. Капиталови трансфери</t>
  </si>
  <si>
    <t>§ 55</t>
  </si>
  <si>
    <t>§ 55; 49-02</t>
  </si>
  <si>
    <t xml:space="preserve">10. Прираст на държавния резерв и изкупуване на земеделска продукция </t>
  </si>
  <si>
    <t>(+ § 57 - под.§ 40-71)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</si>
  <si>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</si>
  <si>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</si>
  <si>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</si>
  <si>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</si>
  <si>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11.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</si>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</sst>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30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8" borderId="5" xfId="0" applyFont="1" applyFill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left"/>
    </xf>
    <xf numFmtId="0" fontId="10" fillId="2" borderId="25" xfId="0" applyFont="1" applyFill="1" applyBorder="1" applyAlignment="1" applyProtection="1">
      <alignment horizontal="center"/>
    </xf>
    <xf numFmtId="0" fontId="10" fillId="2" borderId="25" xfId="0" applyFont="1" applyFill="1" applyBorder="1" applyProtection="1"/>
    <xf numFmtId="0" fontId="3" fillId="2" borderId="25" xfId="0" quotePrefix="1" applyFont="1" applyFill="1" applyBorder="1" applyAlignment="1" applyProtection="1">
      <alignment horizontal="center"/>
    </xf>
    <xf numFmtId="0" fontId="18" fillId="2" borderId="26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7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8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9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7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5" xfId="0" applyFont="1" applyFill="1" applyBorder="1" applyAlignment="1" applyProtection="1">
      <alignment horizontal="left"/>
    </xf>
    <xf numFmtId="3" fontId="10" fillId="2" borderId="25" xfId="0" applyNumberFormat="1" applyFont="1" applyFill="1" applyBorder="1" applyAlignment="1" applyProtection="1"/>
    <xf numFmtId="3" fontId="10" fillId="2" borderId="26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4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5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1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9" fillId="2" borderId="22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3" fontId="10" fillId="2" borderId="68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19" fillId="2" borderId="67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9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10" fillId="9" borderId="33" xfId="0" applyNumberFormat="1" applyFont="1" applyFill="1" applyBorder="1" applyAlignment="1" applyProtection="1"/>
    <xf numFmtId="3" fontId="10" fillId="9" borderId="34" xfId="0" applyNumberFormat="1" applyFont="1" applyFill="1" applyBorder="1" applyAlignment="1" applyProtection="1"/>
    <xf numFmtId="3" fontId="10" fillId="9" borderId="35" xfId="0" applyNumberFormat="1" applyFont="1" applyFill="1" applyBorder="1" applyAlignment="1" applyProtection="1"/>
    <xf numFmtId="1" fontId="3" fillId="0" borderId="70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37" xfId="0" quotePrefix="1" applyFont="1" applyFill="1" applyBorder="1" applyAlignment="1" applyProtection="1">
      <alignment horizontal="left"/>
    </xf>
    <xf numFmtId="1" fontId="3" fillId="2" borderId="0" xfId="0" applyNumberFormat="1" applyFont="1" applyFill="1" applyBorder="1" applyAlignment="1" applyProtection="1">
      <alignment horizontal="right"/>
    </xf>
    <xf numFmtId="0" fontId="10" fillId="2" borderId="52" xfId="0" quotePrefix="1" applyFont="1" applyFill="1" applyBorder="1" applyAlignment="1" applyProtection="1">
      <alignment horizontal="left"/>
    </xf>
    <xf numFmtId="0" fontId="10" fillId="2" borderId="52" xfId="0" applyFont="1" applyFill="1" applyBorder="1" applyAlignment="1" applyProtection="1">
      <alignment horizontal="left"/>
    </xf>
    <xf numFmtId="0" fontId="10" fillId="2" borderId="41" xfId="0" quotePrefix="1" applyFont="1" applyFill="1" applyBorder="1" applyAlignment="1" applyProtection="1">
      <alignment horizontal="left"/>
    </xf>
    <xf numFmtId="0" fontId="10" fillId="5" borderId="25" xfId="0" applyFont="1" applyFill="1" applyBorder="1" applyAlignment="1" applyProtection="1">
      <alignment horizontal="left"/>
    </xf>
    <xf numFmtId="3" fontId="10" fillId="5" borderId="25" xfId="0" applyNumberFormat="1" applyFont="1" applyFill="1" applyBorder="1" applyAlignment="1" applyProtection="1"/>
    <xf numFmtId="3" fontId="10" fillId="5" borderId="26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71" xfId="0" quotePrefix="1" applyFont="1" applyFill="1" applyBorder="1" applyAlignment="1" applyProtection="1">
      <alignment horizontal="left"/>
    </xf>
    <xf numFmtId="0" fontId="10" fillId="2" borderId="71" xfId="0" applyFont="1" applyFill="1" applyBorder="1" applyAlignment="1" applyProtection="1">
      <alignment horizontal="left"/>
    </xf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3" fontId="10" fillId="2" borderId="74" xfId="0" applyNumberFormat="1" applyFont="1" applyFill="1" applyBorder="1" applyAlignment="1" applyProtection="1"/>
    <xf numFmtId="3" fontId="19" fillId="2" borderId="73" xfId="0" applyNumberFormat="1" applyFont="1" applyFill="1" applyBorder="1" applyAlignment="1" applyProtection="1">
      <alignment horizontal="center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75" xfId="0" applyNumberFormat="1" applyFont="1" applyBorder="1" applyAlignment="1" applyProtection="1"/>
    <xf numFmtId="1" fontId="3" fillId="0" borderId="76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8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5" xfId="0" quotePrefix="1" applyNumberFormat="1" applyFont="1" applyBorder="1" applyAlignment="1" applyProtection="1"/>
    <xf numFmtId="3" fontId="19" fillId="2" borderId="29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71" xfId="0" quotePrefix="1" applyNumberFormat="1" applyFont="1" applyFill="1" applyBorder="1" applyAlignment="1" applyProtection="1"/>
    <xf numFmtId="3" fontId="10" fillId="2" borderId="72" xfId="0" quotePrefix="1" applyNumberFormat="1" applyFont="1" applyFill="1" applyBorder="1" applyAlignment="1" applyProtection="1"/>
    <xf numFmtId="3" fontId="10" fillId="2" borderId="73" xfId="0" quotePrefix="1" applyNumberFormat="1" applyFont="1" applyFill="1" applyBorder="1" applyAlignment="1" applyProtection="1"/>
    <xf numFmtId="3" fontId="10" fillId="2" borderId="74" xfId="0" quotePrefix="1" applyNumberFormat="1" applyFont="1" applyFill="1" applyBorder="1" applyAlignment="1" applyProtection="1"/>
    <xf numFmtId="3" fontId="19" fillId="2" borderId="73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5" xfId="0" applyFont="1" applyFill="1" applyBorder="1" applyAlignment="1" applyProtection="1">
      <alignment horizontal="left"/>
    </xf>
    <xf numFmtId="0" fontId="10" fillId="11" borderId="25" xfId="0" quotePrefix="1" applyFont="1" applyFill="1" applyBorder="1" applyAlignment="1" applyProtection="1">
      <alignment horizontal="left"/>
    </xf>
    <xf numFmtId="3" fontId="10" fillId="11" borderId="25" xfId="0" quotePrefix="1" applyNumberFormat="1" applyFont="1" applyFill="1" applyBorder="1" applyAlignment="1" applyProtection="1"/>
    <xf numFmtId="3" fontId="10" fillId="11" borderId="26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71" xfId="1" applyFont="1" applyFill="1" applyBorder="1" applyAlignment="1" applyProtection="1">
      <alignment horizontal="left"/>
    </xf>
    <xf numFmtId="0" fontId="20" fillId="2" borderId="71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77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78" xfId="0" applyFont="1" applyFill="1" applyBorder="1" applyAlignment="1" applyProtection="1">
      <alignment horizontal="left"/>
    </xf>
    <xf numFmtId="0" fontId="3" fillId="7" borderId="78" xfId="0" applyFont="1" applyFill="1" applyBorder="1" applyAlignment="1" applyProtection="1">
      <alignment horizontal="left"/>
    </xf>
    <xf numFmtId="173" fontId="3" fillId="7" borderId="78" xfId="0" applyNumberFormat="1" applyFont="1" applyFill="1" applyBorder="1" applyAlignment="1" applyProtection="1"/>
    <xf numFmtId="173" fontId="10" fillId="8" borderId="79" xfId="0" applyNumberFormat="1" applyFont="1" applyFill="1" applyBorder="1" applyAlignment="1" applyProtection="1"/>
    <xf numFmtId="173" fontId="10" fillId="8" borderId="80" xfId="0" applyNumberFormat="1" applyFont="1" applyFill="1" applyBorder="1" applyAlignment="1" applyProtection="1"/>
    <xf numFmtId="173" fontId="10" fillId="8" borderId="81" xfId="0" applyNumberFormat="1" applyFont="1" applyFill="1" applyBorder="1" applyAlignment="1" applyProtection="1"/>
    <xf numFmtId="3" fontId="19" fillId="7" borderId="80" xfId="0" applyNumberFormat="1" applyFont="1" applyFill="1" applyBorder="1" applyAlignment="1" applyProtection="1">
      <alignment horizontal="center"/>
    </xf>
    <xf numFmtId="0" fontId="24" fillId="12" borderId="82" xfId="3" applyFont="1" applyFill="1" applyBorder="1" applyAlignment="1" applyProtection="1">
      <alignment horizontal="center"/>
    </xf>
    <xf numFmtId="0" fontId="2" fillId="2" borderId="83" xfId="0" quotePrefix="1" applyFont="1" applyFill="1" applyBorder="1" applyAlignment="1" applyProtection="1">
      <alignment horizontal="left"/>
    </xf>
    <xf numFmtId="173" fontId="25" fillId="2" borderId="83" xfId="0" quotePrefix="1" applyNumberFormat="1" applyFont="1" applyFill="1" applyBorder="1" applyAlignment="1" applyProtection="1"/>
    <xf numFmtId="173" fontId="26" fillId="2" borderId="83" xfId="0" quotePrefix="1" applyNumberFormat="1" applyFont="1" applyFill="1" applyBorder="1" applyAlignment="1" applyProtection="1"/>
    <xf numFmtId="173" fontId="26" fillId="2" borderId="76" xfId="0" quotePrefix="1" applyNumberFormat="1" applyFont="1" applyFill="1" applyBorder="1" applyAlignment="1" applyProtection="1"/>
    <xf numFmtId="3" fontId="19" fillId="2" borderId="24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7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8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9" xfId="0" applyNumberFormat="1" applyFont="1" applyFill="1" applyBorder="1" applyAlignment="1" applyProtection="1">
      <alignment horizontal="center"/>
    </xf>
    <xf numFmtId="0" fontId="2" fillId="2" borderId="84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84" xfId="0" applyNumberFormat="1" applyFont="1" applyBorder="1" applyProtection="1"/>
    <xf numFmtId="0" fontId="2" fillId="2" borderId="85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85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71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86" xfId="0" applyFont="1" applyFill="1" applyBorder="1" applyProtection="1"/>
    <xf numFmtId="0" fontId="10" fillId="14" borderId="70" xfId="0" applyFont="1" applyFill="1" applyBorder="1" applyAlignment="1" applyProtection="1">
      <alignment horizontal="left"/>
    </xf>
    <xf numFmtId="3" fontId="10" fillId="14" borderId="70" xfId="0" applyNumberFormat="1" applyFont="1" applyFill="1" applyBorder="1" applyAlignment="1" applyProtection="1"/>
    <xf numFmtId="3" fontId="10" fillId="14" borderId="87" xfId="0" applyNumberFormat="1" applyFont="1" applyFill="1" applyBorder="1" applyAlignment="1" applyProtection="1"/>
    <xf numFmtId="3" fontId="10" fillId="14" borderId="88" xfId="0" applyNumberFormat="1" applyFont="1" applyFill="1" applyBorder="1" applyAlignment="1" applyProtection="1"/>
    <xf numFmtId="3" fontId="10" fillId="14" borderId="89" xfId="0" applyNumberFormat="1" applyFont="1" applyFill="1" applyBorder="1" applyAlignment="1" applyProtection="1"/>
    <xf numFmtId="1" fontId="3" fillId="0" borderId="90" xfId="0" applyNumberFormat="1" applyFont="1" applyBorder="1" applyAlignment="1" applyProtection="1"/>
    <xf numFmtId="3" fontId="19" fillId="14" borderId="88" xfId="0" applyNumberFormat="1" applyFont="1" applyFill="1" applyBorder="1" applyAlignment="1" applyProtection="1">
      <alignment horizontal="center"/>
    </xf>
    <xf numFmtId="171" fontId="10" fillId="0" borderId="86" xfId="0" applyNumberFormat="1" applyFont="1" applyBorder="1" applyProtection="1"/>
    <xf numFmtId="171" fontId="10" fillId="2" borderId="91" xfId="0" applyNumberFormat="1" applyFont="1" applyFill="1" applyBorder="1" applyProtection="1"/>
    <xf numFmtId="1" fontId="3" fillId="2" borderId="27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92" xfId="0" applyNumberFormat="1" applyFont="1" applyFill="1" applyBorder="1" applyAlignment="1" applyProtection="1"/>
    <xf numFmtId="1" fontId="3" fillId="0" borderId="92" xfId="0" applyNumberFormat="1" applyFont="1" applyBorder="1" applyAlignment="1" applyProtection="1"/>
    <xf numFmtId="0" fontId="10" fillId="2" borderId="93" xfId="0" applyFont="1" applyFill="1" applyBorder="1" applyAlignment="1" applyProtection="1">
      <alignment horizontal="left"/>
    </xf>
    <xf numFmtId="0" fontId="10" fillId="2" borderId="91" xfId="0" applyFont="1" applyFill="1" applyBorder="1" applyAlignment="1" applyProtection="1">
      <alignment horizontal="left"/>
    </xf>
    <xf numFmtId="1" fontId="3" fillId="2" borderId="69" xfId="0" applyNumberFormat="1" applyFont="1" applyFill="1" applyBorder="1" applyProtection="1"/>
    <xf numFmtId="1" fontId="3" fillId="0" borderId="75" xfId="0" applyNumberFormat="1" applyFont="1" applyBorder="1" applyProtection="1"/>
    <xf numFmtId="1" fontId="3" fillId="0" borderId="69" xfId="0" applyNumberFormat="1" applyFont="1" applyBorder="1" applyProtection="1"/>
    <xf numFmtId="1" fontId="3" fillId="2" borderId="94" xfId="0" applyNumberFormat="1" applyFont="1" applyFill="1" applyBorder="1" applyProtection="1"/>
    <xf numFmtId="3" fontId="10" fillId="2" borderId="0" xfId="0" applyNumberFormat="1" applyFont="1" applyFill="1" applyBorder="1" applyProtection="1"/>
    <xf numFmtId="0" fontId="27" fillId="2" borderId="95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84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86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84" xfId="0" applyNumberFormat="1" applyFont="1" applyFill="1" applyBorder="1" applyProtection="1"/>
    <xf numFmtId="0" fontId="4" fillId="2" borderId="84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7/31.12.2017/B1_2017_12_23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43100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3847959</v>
          </cell>
          <cell r="G75">
            <v>473981</v>
          </cell>
          <cell r="H75">
            <v>3031374</v>
          </cell>
          <cell r="I75">
            <v>8873</v>
          </cell>
          <cell r="J75">
            <v>0</v>
          </cell>
        </row>
        <row r="78">
          <cell r="E78">
            <v>421600</v>
          </cell>
          <cell r="G78">
            <v>85013</v>
          </cell>
          <cell r="I78">
            <v>808</v>
          </cell>
        </row>
        <row r="79">
          <cell r="E79">
            <v>385360</v>
          </cell>
          <cell r="G79">
            <v>386874</v>
          </cell>
          <cell r="I79">
            <v>8065</v>
          </cell>
        </row>
        <row r="90">
          <cell r="E90">
            <v>22417200</v>
          </cell>
          <cell r="G90">
            <v>18803513</v>
          </cell>
          <cell r="H90">
            <v>841224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5169000</v>
          </cell>
          <cell r="G108">
            <v>3299201</v>
          </cell>
          <cell r="H108">
            <v>0</v>
          </cell>
          <cell r="I108">
            <v>432</v>
          </cell>
          <cell r="J108">
            <v>1171223</v>
          </cell>
        </row>
        <row r="112">
          <cell r="E112">
            <v>101198</v>
          </cell>
          <cell r="G112">
            <v>14514</v>
          </cell>
          <cell r="H112">
            <v>41830</v>
          </cell>
          <cell r="I112">
            <v>-503</v>
          </cell>
          <cell r="J112">
            <v>-1175535</v>
          </cell>
        </row>
        <row r="120">
          <cell r="E120">
            <v>0</v>
          </cell>
          <cell r="G120">
            <v>-10234941</v>
          </cell>
          <cell r="H120">
            <v>0</v>
          </cell>
          <cell r="I120">
            <v>0</v>
          </cell>
          <cell r="J120">
            <v>0</v>
          </cell>
        </row>
        <row r="124">
          <cell r="E124">
            <v>0</v>
          </cell>
          <cell r="G124">
            <v>888957</v>
          </cell>
          <cell r="H124">
            <v>0</v>
          </cell>
          <cell r="I124">
            <v>0</v>
          </cell>
          <cell r="J124">
            <v>0</v>
          </cell>
        </row>
        <row r="136">
          <cell r="E136">
            <v>25000000</v>
          </cell>
          <cell r="G136">
            <v>38271051</v>
          </cell>
        </row>
        <row r="138">
          <cell r="E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</row>
        <row r="141">
          <cell r="E141">
            <v>0</v>
          </cell>
          <cell r="G141">
            <v>2311</v>
          </cell>
          <cell r="H141">
            <v>-4612</v>
          </cell>
          <cell r="I141">
            <v>0</v>
          </cell>
          <cell r="J141">
            <v>0</v>
          </cell>
        </row>
        <row r="150">
          <cell r="E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</row>
        <row r="159">
          <cell r="E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</row>
        <row r="186">
          <cell r="E186">
            <v>22643077</v>
          </cell>
          <cell r="G186">
            <v>18669144</v>
          </cell>
          <cell r="H186">
            <v>0</v>
          </cell>
          <cell r="I186">
            <v>208806</v>
          </cell>
          <cell r="J186">
            <v>3698831</v>
          </cell>
        </row>
        <row r="189">
          <cell r="E189">
            <v>2433018</v>
          </cell>
          <cell r="G189">
            <v>2153461</v>
          </cell>
          <cell r="H189">
            <v>0</v>
          </cell>
          <cell r="I189">
            <v>27703</v>
          </cell>
          <cell r="J189">
            <v>186129</v>
          </cell>
        </row>
        <row r="195">
          <cell r="E195">
            <v>6116693</v>
          </cell>
          <cell r="G195">
            <v>0</v>
          </cell>
          <cell r="H195">
            <v>0</v>
          </cell>
          <cell r="I195">
            <v>0</v>
          </cell>
          <cell r="J195">
            <v>6072967</v>
          </cell>
        </row>
        <row r="203">
          <cell r="E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</row>
        <row r="204">
          <cell r="E204">
            <v>19508035</v>
          </cell>
          <cell r="G204">
            <v>16840802</v>
          </cell>
          <cell r="H204">
            <v>-82529</v>
          </cell>
          <cell r="I204">
            <v>1310599</v>
          </cell>
          <cell r="J204">
            <v>0</v>
          </cell>
        </row>
        <row r="222">
          <cell r="E222">
            <v>514281</v>
          </cell>
          <cell r="G222">
            <v>334051</v>
          </cell>
          <cell r="H222">
            <v>0</v>
          </cell>
          <cell r="I222">
            <v>14226</v>
          </cell>
          <cell r="J222">
            <v>0</v>
          </cell>
        </row>
        <row r="226">
          <cell r="E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</row>
        <row r="232">
          <cell r="E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</row>
        <row r="235">
          <cell r="E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13342855</v>
          </cell>
          <cell r="G237">
            <v>10301896</v>
          </cell>
          <cell r="H237">
            <v>3040959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2">
          <cell r="E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216267809</v>
          </cell>
          <cell r="G265">
            <v>214384756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987097</v>
          </cell>
          <cell r="G271">
            <v>959989</v>
          </cell>
          <cell r="H271">
            <v>0</v>
          </cell>
          <cell r="I271">
            <v>0</v>
          </cell>
          <cell r="J271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3464597</v>
          </cell>
          <cell r="G275">
            <v>1360141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7208466</v>
          </cell>
          <cell r="G276">
            <v>7070986</v>
          </cell>
          <cell r="H276">
            <v>0</v>
          </cell>
          <cell r="I276">
            <v>407</v>
          </cell>
          <cell r="J276">
            <v>0</v>
          </cell>
        </row>
        <row r="284">
          <cell r="E284">
            <v>489793</v>
          </cell>
          <cell r="G284">
            <v>382944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35000000</v>
          </cell>
          <cell r="G288">
            <v>35000000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57">
          <cell r="E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</row>
        <row r="371">
          <cell r="E371">
            <v>340630390</v>
          </cell>
          <cell r="G371">
            <v>323657864</v>
          </cell>
          <cell r="H371">
            <v>0</v>
          </cell>
          <cell r="I371">
            <v>0</v>
          </cell>
          <cell r="J371">
            <v>0</v>
          </cell>
        </row>
        <row r="379">
          <cell r="E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</row>
        <row r="384">
          <cell r="E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</row>
        <row r="387">
          <cell r="E387">
            <v>14661681</v>
          </cell>
          <cell r="G387">
            <v>19143843</v>
          </cell>
          <cell r="H387">
            <v>0</v>
          </cell>
          <cell r="I387">
            <v>0</v>
          </cell>
          <cell r="J387">
            <v>4312</v>
          </cell>
        </row>
        <row r="392">
          <cell r="E392">
            <v>-21205875</v>
          </cell>
          <cell r="G392">
            <v>-23868470</v>
          </cell>
          <cell r="H392">
            <v>0</v>
          </cell>
          <cell r="I392">
            <v>-90813</v>
          </cell>
          <cell r="J392">
            <v>-28114</v>
          </cell>
        </row>
        <row r="395">
          <cell r="E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10701462</v>
          </cell>
        </row>
        <row r="422">
          <cell r="E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</row>
        <row r="457">
          <cell r="E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</row>
        <row r="465">
          <cell r="E465">
            <v>-62000000</v>
          </cell>
          <cell r="G465">
            <v>-62000000</v>
          </cell>
        </row>
        <row r="466">
          <cell r="E466">
            <v>35000000</v>
          </cell>
          <cell r="G466">
            <v>35000000</v>
          </cell>
        </row>
        <row r="467">
          <cell r="E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</row>
        <row r="476">
          <cell r="E476">
            <v>10327289</v>
          </cell>
          <cell r="H476">
            <v>10294702</v>
          </cell>
        </row>
        <row r="489">
          <cell r="E489">
            <v>-45973121</v>
          </cell>
          <cell r="G489">
            <v>-35645832</v>
          </cell>
          <cell r="H489">
            <v>-10327289</v>
          </cell>
        </row>
        <row r="493">
          <cell r="E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8">
          <cell r="E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7">
          <cell r="E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</row>
        <row r="520">
          <cell r="E520">
            <v>0</v>
          </cell>
          <cell r="G520">
            <v>-169228</v>
          </cell>
          <cell r="H520">
            <v>872941</v>
          </cell>
          <cell r="I520">
            <v>-53452</v>
          </cell>
          <cell r="J520">
            <v>-35934</v>
          </cell>
        </row>
        <row r="527">
          <cell r="E527">
            <v>0</v>
          </cell>
          <cell r="G527">
            <v>479784</v>
          </cell>
          <cell r="H527">
            <v>0</v>
          </cell>
          <cell r="I527">
            <v>0</v>
          </cell>
          <cell r="J527">
            <v>-677443</v>
          </cell>
        </row>
        <row r="532">
          <cell r="E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</row>
        <row r="540">
          <cell r="E540">
            <v>0</v>
          </cell>
          <cell r="G540">
            <v>-49424</v>
          </cell>
          <cell r="H540">
            <v>7730</v>
          </cell>
          <cell r="I540">
            <v>0</v>
          </cell>
          <cell r="J540">
            <v>-2044</v>
          </cell>
        </row>
        <row r="563">
          <cell r="H563">
            <v>0</v>
          </cell>
          <cell r="I563">
            <v>0</v>
          </cell>
          <cell r="J563">
            <v>0</v>
          </cell>
        </row>
        <row r="564">
          <cell r="G564">
            <v>0</v>
          </cell>
          <cell r="H564">
            <v>141004</v>
          </cell>
          <cell r="I564">
            <v>0</v>
          </cell>
          <cell r="J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</row>
        <row r="566">
          <cell r="G566">
            <v>0</v>
          </cell>
          <cell r="I566">
            <v>0</v>
          </cell>
          <cell r="J566">
            <v>0</v>
          </cell>
        </row>
        <row r="567">
          <cell r="G567">
            <v>0</v>
          </cell>
          <cell r="H567">
            <v>0</v>
          </cell>
          <cell r="J567">
            <v>0</v>
          </cell>
        </row>
        <row r="568">
          <cell r="G568">
            <v>0</v>
          </cell>
          <cell r="H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H570">
            <v>-828391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I575">
            <v>0</v>
          </cell>
        </row>
        <row r="576">
          <cell r="G576">
            <v>0</v>
          </cell>
          <cell r="H576">
            <v>-1029</v>
          </cell>
          <cell r="I576">
            <v>-8061</v>
          </cell>
          <cell r="J576">
            <v>0</v>
          </cell>
        </row>
        <row r="577">
          <cell r="G577">
            <v>0</v>
          </cell>
          <cell r="H577">
            <v>15209</v>
          </cell>
          <cell r="I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-29952</v>
          </cell>
          <cell r="I580">
            <v>0</v>
          </cell>
          <cell r="J580">
            <v>0</v>
          </cell>
        </row>
        <row r="581">
          <cell r="G581">
            <v>0</v>
          </cell>
          <cell r="J581">
            <v>0</v>
          </cell>
        </row>
        <row r="583">
          <cell r="H583">
            <v>0</v>
          </cell>
          <cell r="I583">
            <v>0</v>
          </cell>
          <cell r="J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</row>
        <row r="586">
          <cell r="H586">
            <v>0</v>
          </cell>
          <cell r="I586">
            <v>0</v>
          </cell>
          <cell r="J586">
            <v>0</v>
          </cell>
        </row>
        <row r="587">
          <cell r="E587">
            <v>0</v>
          </cell>
          <cell r="G587">
            <v>-608954</v>
          </cell>
          <cell r="H587">
            <v>-1096311</v>
          </cell>
          <cell r="I587">
            <v>1705265</v>
          </cell>
          <cell r="J587">
            <v>0</v>
          </cell>
        </row>
        <row r="590">
          <cell r="E590">
            <v>0</v>
          </cell>
          <cell r="G590">
            <v>478293</v>
          </cell>
          <cell r="H590">
            <v>-1096311</v>
          </cell>
          <cell r="I590">
            <v>618018</v>
          </cell>
          <cell r="J590">
            <v>0</v>
          </cell>
        </row>
        <row r="596">
          <cell r="G596" t="str">
            <v>Иван Иванов</v>
          </cell>
        </row>
        <row r="599">
          <cell r="D599" t="str">
            <v>Васил Р. Невенов</v>
          </cell>
          <cell r="G599" t="str">
            <v>Иван Марков</v>
          </cell>
        </row>
        <row r="601">
          <cell r="B601">
            <v>43110</v>
          </cell>
          <cell r="E601" t="str">
            <v>02 / 9409 533</v>
          </cell>
          <cell r="H601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 и храните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8100</v>
          </cell>
          <cell r="B355" t="str">
            <v>Комисия за предотвратяване и установяване на конфликт на интереси</v>
          </cell>
        </row>
        <row r="356">
          <cell r="A356" t="str">
            <v>8200</v>
          </cell>
          <cell r="B356" t="str">
            <v>Централна избирателна комисия</v>
          </cell>
        </row>
        <row r="357">
          <cell r="A357" t="str">
            <v>8300</v>
          </cell>
          <cell r="B357" t="str">
            <v>Комисия за публичен надзор над регистрираните одитори</v>
          </cell>
        </row>
        <row r="358">
          <cell r="A358" t="str">
            <v>8400</v>
          </cell>
          <cell r="B358" t="str">
            <v>Държавен фонд "Земеделие"</v>
          </cell>
        </row>
        <row r="359">
          <cell r="A359" t="str">
            <v>8500</v>
          </cell>
          <cell r="B359" t="str">
            <v>Национално бюро за контрол на специалните разузнавателни средства</v>
          </cell>
        </row>
        <row r="360">
          <cell r="A360" t="str">
            <v>8600</v>
          </cell>
          <cell r="B360" t="str">
            <v>Държавна агенция „Технически операции”</v>
          </cell>
        </row>
        <row r="361">
          <cell r="A361" t="str">
            <v>9900</v>
          </cell>
          <cell r="B361" t="str">
            <v>Централен бюджет</v>
          </cell>
        </row>
        <row r="362">
          <cell r="B362" t="str">
            <v xml:space="preserve">     А.2) Кодове на други бюджетни организации от подсектор "централно управление"</v>
          </cell>
        </row>
        <row r="363">
          <cell r="B363" t="str">
            <v xml:space="preserve">    А.2.1) кодове на държавните висши училища и Българската академия на науките</v>
          </cell>
        </row>
        <row r="364">
          <cell r="B364" t="str">
            <v xml:space="preserve">        А.2.1а) кодове на ДВУ и БАН, финансирани от Министерството на образованието и науката</v>
          </cell>
        </row>
        <row r="365">
          <cell r="A365" t="str">
            <v>1701</v>
          </cell>
          <cell r="B365" t="str">
            <v>Софийски университет "Климент Охридски" - София</v>
          </cell>
        </row>
        <row r="366">
          <cell r="A366" t="str">
            <v>1702</v>
          </cell>
          <cell r="B366" t="str">
            <v>Пловдивски университет "Паисий Хилендарски" - Пловдив</v>
          </cell>
        </row>
        <row r="367">
          <cell r="A367" t="str">
            <v>1703</v>
          </cell>
          <cell r="B367" t="str">
            <v>Университет "Проф. д-р Асен Златаров" - Бургас</v>
          </cell>
        </row>
        <row r="368">
          <cell r="A368" t="str">
            <v>1704</v>
          </cell>
          <cell r="B368" t="str">
            <v>Великотърновки университет "Св. св . Кирил и Методий" - В. Търново</v>
          </cell>
        </row>
        <row r="369">
          <cell r="A369" t="str">
            <v>1705</v>
          </cell>
          <cell r="B369" t="str">
            <v>Югозападен университет "Неофит Рилски" - Благоевград</v>
          </cell>
        </row>
        <row r="370">
          <cell r="A370" t="str">
            <v>1706</v>
          </cell>
          <cell r="B370" t="str">
            <v>Шуменски университет "Епископ Константин Преславски" - Шумен</v>
          </cell>
        </row>
        <row r="371">
          <cell r="A371" t="str">
            <v>1711</v>
          </cell>
          <cell r="B371" t="str">
            <v>Русенски университет "Ангел Кънчев" - Русе</v>
          </cell>
        </row>
        <row r="372">
          <cell r="A372" t="str">
            <v>1712</v>
          </cell>
          <cell r="B372" t="str">
            <v>Технически университет - София</v>
          </cell>
        </row>
        <row r="373">
          <cell r="A373" t="str">
            <v>1713</v>
          </cell>
          <cell r="B373" t="str">
            <v>Технически университет - София - филиал Пловдив</v>
          </cell>
        </row>
        <row r="374">
          <cell r="A374" t="str">
            <v>1714</v>
          </cell>
          <cell r="B374" t="str">
            <v>Технически университет - Варна</v>
          </cell>
        </row>
        <row r="375">
          <cell r="A375" t="str">
            <v>1715</v>
          </cell>
          <cell r="B375" t="str">
            <v>Технически университет - Габрово</v>
          </cell>
        </row>
        <row r="376">
          <cell r="A376" t="str">
            <v>1716</v>
          </cell>
          <cell r="B376" t="str">
            <v>Университет по архитектура, строителство и геодезия - София</v>
          </cell>
        </row>
        <row r="377">
          <cell r="A377" t="str">
            <v>1717</v>
          </cell>
          <cell r="B377" t="str">
            <v>Минно-геоложки университет "Св. Ив. Рилски" - София</v>
          </cell>
        </row>
        <row r="378">
          <cell r="A378" t="str">
            <v>1718</v>
          </cell>
          <cell r="B378" t="str">
            <v>Лесотехнически университет - София</v>
          </cell>
        </row>
        <row r="379">
          <cell r="A379" t="str">
            <v>1719</v>
          </cell>
          <cell r="B379" t="str">
            <v>Химико-технологичен и металургичен университет - София</v>
          </cell>
        </row>
        <row r="380">
          <cell r="A380" t="str">
            <v>1721</v>
          </cell>
          <cell r="B380" t="str">
            <v>Университет по хранителни технологии - Пловдив</v>
          </cell>
        </row>
        <row r="381">
          <cell r="A381" t="str">
            <v>1722</v>
          </cell>
          <cell r="B381" t="str">
            <v>Аграрен университет - Пловдив</v>
          </cell>
        </row>
        <row r="382">
          <cell r="A382" t="str">
            <v>1723</v>
          </cell>
          <cell r="B382" t="str">
            <v>Тракийски университет - Стара Загора</v>
          </cell>
        </row>
        <row r="383">
          <cell r="A383" t="str">
            <v>1731</v>
          </cell>
          <cell r="B383" t="str">
            <v>Медицински университет - София</v>
          </cell>
        </row>
        <row r="384">
          <cell r="A384" t="str">
            <v>1732</v>
          </cell>
          <cell r="B384" t="str">
            <v>Медицински университет - Пловдив</v>
          </cell>
        </row>
        <row r="385">
          <cell r="A385" t="str">
            <v>1733</v>
          </cell>
          <cell r="B385" t="str">
            <v>Медицински университет "Проф. д-р Параскев Иванов Стоянов" - Варна</v>
          </cell>
        </row>
        <row r="386">
          <cell r="A386" t="str">
            <v>1734</v>
          </cell>
          <cell r="B386" t="str">
            <v>Тракийски университет - Стара Загора - медицински факултет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/>
          </cell>
          <cell r="B405" t="str">
            <v xml:space="preserve">    А.2.2) кодове на други разпоредители с бюджет по чл. 13, ал. 3 от ЗПФ</v>
          </cell>
        </row>
        <row r="406">
          <cell r="A406" t="str">
            <v>6100</v>
          </cell>
          <cell r="B406" t="str">
            <v>Българска национална телевизия</v>
          </cell>
        </row>
        <row r="407">
          <cell r="A407" t="str">
            <v>6200</v>
          </cell>
          <cell r="B407" t="str">
            <v>Българско национално радио</v>
          </cell>
        </row>
        <row r="408">
          <cell r="A408" t="str">
            <v>6300</v>
          </cell>
          <cell r="B408" t="str">
            <v>Българска телеграфна агенция</v>
          </cell>
        </row>
        <row r="409">
          <cell r="A409" t="str">
            <v/>
          </cell>
          <cell r="B409" t="str">
            <v xml:space="preserve">    А.2.3) кодове на разпоредители с бюджет по чл. 13, ал. 4 от ЗПФ</v>
          </cell>
        </row>
        <row r="410">
          <cell r="A410" t="str">
            <v>1313</v>
          </cell>
          <cell r="B410" t="str">
            <v>Държавно предприятие „Център за предоставяне на услуги”</v>
          </cell>
        </row>
        <row r="411">
          <cell r="A411" t="str">
            <v>3535</v>
          </cell>
          <cell r="B411" t="str">
            <v xml:space="preserve">Държавно предприятие „Единен системен оператор“ </v>
          </cell>
        </row>
        <row r="412">
          <cell r="A412" t="str">
            <v>1950</v>
          </cell>
          <cell r="B412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2480</v>
          </cell>
          <cell r="B414" t="str">
            <v>Фонд "Сигурност на електроенергийната система"</v>
          </cell>
        </row>
        <row r="415">
          <cell r="A415" t="str">
            <v>9817</v>
          </cell>
          <cell r="B415" t="str">
            <v>Национален фонд към Министерството на финансите</v>
          </cell>
        </row>
        <row r="416">
          <cell r="A416" t="str">
            <v>2220</v>
          </cell>
          <cell r="B416" t="str">
            <v>Държавен фонд "Земеделие" - Разплащателна агенция</v>
          </cell>
        </row>
        <row r="418">
          <cell r="A418" t="str">
            <v>5500</v>
          </cell>
          <cell r="B418" t="str">
            <v>Национален осигурителен институт - Държавно обществено осигуряване</v>
          </cell>
        </row>
        <row r="419">
          <cell r="A419" t="str">
            <v>5591</v>
          </cell>
          <cell r="B419" t="str">
            <v>Национален осигурителен институт - Учителски пенсионен фонд</v>
          </cell>
        </row>
        <row r="420">
          <cell r="A420" t="str">
            <v>5592</v>
          </cell>
          <cell r="B420" t="str">
            <v>Национален осигрителен инститт - фонд "Гарантирани вземания на работници и служители"</v>
          </cell>
        </row>
        <row r="421">
          <cell r="A421" t="str">
            <v>5600</v>
          </cell>
          <cell r="B421" t="str">
            <v>Национална здравноосигурителна каса</v>
          </cell>
        </row>
        <row r="422">
          <cell r="A422" t="str">
            <v>5101</v>
          </cell>
          <cell r="B422" t="str">
            <v>Банско</v>
          </cell>
        </row>
        <row r="423">
          <cell r="A423" t="str">
            <v>5102</v>
          </cell>
          <cell r="B423" t="str">
            <v>Белица</v>
          </cell>
        </row>
        <row r="424">
          <cell r="A424" t="str">
            <v>5103</v>
          </cell>
          <cell r="B424" t="str">
            <v>Благоевград</v>
          </cell>
        </row>
        <row r="425">
          <cell r="A425" t="str">
            <v>5104</v>
          </cell>
          <cell r="B425" t="str">
            <v>Гоце Делчев</v>
          </cell>
        </row>
        <row r="426">
          <cell r="A426" t="str">
            <v>5105</v>
          </cell>
          <cell r="B426" t="str">
            <v>Гърмен</v>
          </cell>
        </row>
        <row r="427">
          <cell r="A427" t="str">
            <v>5106</v>
          </cell>
          <cell r="B427" t="str">
            <v>Кресна</v>
          </cell>
        </row>
        <row r="428">
          <cell r="A428" t="str">
            <v>5107</v>
          </cell>
          <cell r="B428" t="str">
            <v>Петрич</v>
          </cell>
        </row>
        <row r="429">
          <cell r="A429" t="str">
            <v>5108</v>
          </cell>
          <cell r="B429" t="str">
            <v>Разлог</v>
          </cell>
        </row>
        <row r="430">
          <cell r="A430" t="str">
            <v>5109</v>
          </cell>
          <cell r="B430" t="str">
            <v>Сандански</v>
          </cell>
        </row>
        <row r="431">
          <cell r="A431" t="str">
            <v>5110</v>
          </cell>
          <cell r="B431" t="str">
            <v>Сатовча</v>
          </cell>
        </row>
        <row r="432">
          <cell r="A432" t="str">
            <v>5111</v>
          </cell>
          <cell r="B432" t="str">
            <v>Симитли</v>
          </cell>
        </row>
        <row r="433">
          <cell r="A433" t="str">
            <v>5112</v>
          </cell>
          <cell r="B433" t="str">
            <v>Струмяни</v>
          </cell>
        </row>
        <row r="434">
          <cell r="A434" t="str">
            <v>5113</v>
          </cell>
          <cell r="B434" t="str">
            <v>Хаджидимово</v>
          </cell>
        </row>
        <row r="435">
          <cell r="A435" t="str">
            <v>5114</v>
          </cell>
          <cell r="B435" t="str">
            <v>Якоруда</v>
          </cell>
        </row>
        <row r="436">
          <cell r="A436" t="str">
            <v>5201</v>
          </cell>
          <cell r="B436" t="str">
            <v>Айтос</v>
          </cell>
        </row>
        <row r="437">
          <cell r="A437" t="str">
            <v>5202</v>
          </cell>
          <cell r="B437" t="str">
            <v xml:space="preserve">Бургас </v>
          </cell>
        </row>
        <row r="438">
          <cell r="A438" t="str">
            <v>5203</v>
          </cell>
          <cell r="B438" t="str">
            <v>Камено</v>
          </cell>
        </row>
        <row r="439">
          <cell r="A439" t="str">
            <v>5204</v>
          </cell>
          <cell r="B439" t="str">
            <v>Карнобат</v>
          </cell>
        </row>
        <row r="440">
          <cell r="A440" t="str">
            <v>5205</v>
          </cell>
          <cell r="B440" t="str">
            <v>Малко Търново</v>
          </cell>
        </row>
        <row r="441">
          <cell r="A441" t="str">
            <v>5206</v>
          </cell>
          <cell r="B441" t="str">
            <v>Несебър</v>
          </cell>
        </row>
        <row r="442">
          <cell r="A442" t="str">
            <v>5207</v>
          </cell>
          <cell r="B442" t="str">
            <v>Поморие</v>
          </cell>
        </row>
        <row r="443">
          <cell r="A443" t="str">
            <v>5208</v>
          </cell>
          <cell r="B443" t="str">
            <v>Приморско</v>
          </cell>
        </row>
        <row r="444">
          <cell r="A444" t="str">
            <v>5209</v>
          </cell>
          <cell r="B444" t="str">
            <v>Руен</v>
          </cell>
        </row>
        <row r="445">
          <cell r="A445" t="str">
            <v>5210</v>
          </cell>
          <cell r="B445" t="str">
            <v>Созопол</v>
          </cell>
        </row>
        <row r="446">
          <cell r="A446" t="str">
            <v>5211</v>
          </cell>
          <cell r="B446" t="str">
            <v>Средец</v>
          </cell>
        </row>
        <row r="447">
          <cell r="A447" t="str">
            <v>5212</v>
          </cell>
          <cell r="B447" t="str">
            <v>Сунгурларе</v>
          </cell>
        </row>
        <row r="448">
          <cell r="A448" t="str">
            <v>5213</v>
          </cell>
          <cell r="B448" t="str">
            <v>Царево</v>
          </cell>
        </row>
        <row r="449">
          <cell r="A449" t="str">
            <v>5301</v>
          </cell>
          <cell r="B449" t="str">
            <v>Аврен</v>
          </cell>
        </row>
        <row r="450">
          <cell r="A450" t="str">
            <v>5302</v>
          </cell>
          <cell r="B450" t="str">
            <v>Аксаково</v>
          </cell>
        </row>
        <row r="451">
          <cell r="A451" t="str">
            <v>5303</v>
          </cell>
          <cell r="B451" t="str">
            <v>Белослав</v>
          </cell>
        </row>
        <row r="452">
          <cell r="A452" t="str">
            <v>5304</v>
          </cell>
          <cell r="B452" t="str">
            <v>Бяла</v>
          </cell>
        </row>
        <row r="453">
          <cell r="A453" t="str">
            <v>5305</v>
          </cell>
          <cell r="B453" t="str">
            <v>Варна</v>
          </cell>
        </row>
        <row r="454">
          <cell r="A454" t="str">
            <v>5306</v>
          </cell>
          <cell r="B454" t="str">
            <v>Ветрино</v>
          </cell>
        </row>
        <row r="455">
          <cell r="A455" t="str">
            <v>5307</v>
          </cell>
          <cell r="B455" t="str">
            <v>Вълчидол</v>
          </cell>
        </row>
        <row r="456">
          <cell r="A456" t="str">
            <v>5308</v>
          </cell>
          <cell r="B456" t="str">
            <v>Девня</v>
          </cell>
        </row>
        <row r="457">
          <cell r="A457" t="str">
            <v>5309</v>
          </cell>
          <cell r="B457" t="str">
            <v>Долни Чифлик</v>
          </cell>
        </row>
        <row r="458">
          <cell r="A458" t="str">
            <v>5310</v>
          </cell>
          <cell r="B458" t="str">
            <v>Дългопол</v>
          </cell>
        </row>
        <row r="459">
          <cell r="A459" t="str">
            <v>5311</v>
          </cell>
          <cell r="B459" t="str">
            <v>Провадия</v>
          </cell>
        </row>
        <row r="460">
          <cell r="A460" t="str">
            <v>5312</v>
          </cell>
          <cell r="B460" t="str">
            <v>Суворово</v>
          </cell>
        </row>
        <row r="461">
          <cell r="A461" t="str">
            <v>5401</v>
          </cell>
          <cell r="B461" t="str">
            <v>Велико Търново</v>
          </cell>
        </row>
        <row r="462">
          <cell r="A462" t="str">
            <v>5402</v>
          </cell>
          <cell r="B462" t="str">
            <v>Горна Оряховица</v>
          </cell>
        </row>
        <row r="463">
          <cell r="A463" t="str">
            <v>5403</v>
          </cell>
          <cell r="B463" t="str">
            <v>Елена</v>
          </cell>
        </row>
        <row r="464">
          <cell r="A464" t="str">
            <v>5404</v>
          </cell>
          <cell r="B464" t="str">
            <v>Златарица</v>
          </cell>
        </row>
        <row r="465">
          <cell r="A465" t="str">
            <v>5405</v>
          </cell>
          <cell r="B465" t="str">
            <v>Лясковец</v>
          </cell>
        </row>
        <row r="466">
          <cell r="A466" t="str">
            <v>5406</v>
          </cell>
          <cell r="B466" t="str">
            <v>Павликени</v>
          </cell>
        </row>
        <row r="467">
          <cell r="A467" t="str">
            <v>5407</v>
          </cell>
          <cell r="B467" t="str">
            <v>Полски Тръмбеш</v>
          </cell>
        </row>
        <row r="468">
          <cell r="A468" t="str">
            <v>5408</v>
          </cell>
          <cell r="B468" t="str">
            <v>Свищов</v>
          </cell>
        </row>
        <row r="469">
          <cell r="A469" t="str">
            <v>5409</v>
          </cell>
          <cell r="B469" t="str">
            <v>Стражица</v>
          </cell>
        </row>
        <row r="470">
          <cell r="A470" t="str">
            <v>5410</v>
          </cell>
          <cell r="B470" t="str">
            <v>Сухиндол</v>
          </cell>
        </row>
        <row r="471">
          <cell r="A471" t="str">
            <v>5501</v>
          </cell>
          <cell r="B471" t="str">
            <v>Белоградчик</v>
          </cell>
        </row>
        <row r="472">
          <cell r="A472" t="str">
            <v>5502</v>
          </cell>
          <cell r="B472" t="str">
            <v>Бойница</v>
          </cell>
        </row>
        <row r="473">
          <cell r="A473" t="str">
            <v>5503</v>
          </cell>
          <cell r="B473" t="str">
            <v>Брегово</v>
          </cell>
        </row>
        <row r="474">
          <cell r="A474" t="str">
            <v>5504</v>
          </cell>
          <cell r="B474" t="str">
            <v>Видин</v>
          </cell>
        </row>
        <row r="475">
          <cell r="A475" t="str">
            <v>5505</v>
          </cell>
          <cell r="B475" t="str">
            <v>Грамада</v>
          </cell>
        </row>
        <row r="476">
          <cell r="A476" t="str">
            <v>5506</v>
          </cell>
          <cell r="B476" t="str">
            <v>Димово</v>
          </cell>
        </row>
        <row r="477">
          <cell r="A477" t="str">
            <v>5507</v>
          </cell>
          <cell r="B477" t="str">
            <v>Кула</v>
          </cell>
        </row>
        <row r="478">
          <cell r="A478" t="str">
            <v>5508</v>
          </cell>
          <cell r="B478" t="str">
            <v>Макреш</v>
          </cell>
        </row>
        <row r="479">
          <cell r="A479" t="str">
            <v>5509</v>
          </cell>
          <cell r="B479" t="str">
            <v>Ново село</v>
          </cell>
        </row>
        <row r="480">
          <cell r="A480" t="str">
            <v>5510</v>
          </cell>
          <cell r="B480" t="str">
            <v>Ружинци</v>
          </cell>
        </row>
        <row r="481">
          <cell r="A481" t="str">
            <v>5511</v>
          </cell>
          <cell r="B481" t="str">
            <v>Чупрене</v>
          </cell>
        </row>
        <row r="482">
          <cell r="A482" t="str">
            <v>5601</v>
          </cell>
          <cell r="B482" t="str">
            <v>Борован</v>
          </cell>
        </row>
        <row r="483">
          <cell r="A483" t="str">
            <v>5602</v>
          </cell>
          <cell r="B483" t="str">
            <v>Бяла Слатина</v>
          </cell>
        </row>
        <row r="484">
          <cell r="A484" t="str">
            <v>5603</v>
          </cell>
          <cell r="B484" t="str">
            <v>Враца</v>
          </cell>
        </row>
        <row r="485">
          <cell r="A485" t="str">
            <v>5605</v>
          </cell>
          <cell r="B485" t="str">
            <v>Козлодуй</v>
          </cell>
        </row>
        <row r="486">
          <cell r="A486" t="str">
            <v>5606</v>
          </cell>
          <cell r="B486" t="str">
            <v>Криводол</v>
          </cell>
        </row>
        <row r="487">
          <cell r="A487" t="str">
            <v>5607</v>
          </cell>
          <cell r="B487" t="str">
            <v>Мездра</v>
          </cell>
        </row>
        <row r="488">
          <cell r="A488" t="str">
            <v>5608</v>
          </cell>
          <cell r="B488" t="str">
            <v>Мизия</v>
          </cell>
        </row>
        <row r="489">
          <cell r="A489" t="str">
            <v>5609</v>
          </cell>
          <cell r="B489" t="str">
            <v>Оряхово</v>
          </cell>
        </row>
        <row r="490">
          <cell r="A490" t="str">
            <v>5610</v>
          </cell>
          <cell r="B490" t="str">
            <v>Роман</v>
          </cell>
        </row>
        <row r="491">
          <cell r="A491" t="str">
            <v>5611</v>
          </cell>
          <cell r="B491" t="str">
            <v>Хайредин</v>
          </cell>
        </row>
        <row r="492">
          <cell r="A492" t="str">
            <v>5701</v>
          </cell>
          <cell r="B492" t="str">
            <v>Габрово</v>
          </cell>
        </row>
        <row r="493">
          <cell r="A493" t="str">
            <v>5702</v>
          </cell>
          <cell r="B493" t="str">
            <v>Дряново</v>
          </cell>
        </row>
        <row r="494">
          <cell r="A494" t="str">
            <v>5703</v>
          </cell>
          <cell r="B494" t="str">
            <v>Севлиево</v>
          </cell>
        </row>
        <row r="495">
          <cell r="A495" t="str">
            <v>5704</v>
          </cell>
          <cell r="B495" t="str">
            <v>Трявна</v>
          </cell>
        </row>
        <row r="496">
          <cell r="A496" t="str">
            <v>5801</v>
          </cell>
          <cell r="B496" t="str">
            <v>Балчик</v>
          </cell>
        </row>
        <row r="497">
          <cell r="A497" t="str">
            <v>5802</v>
          </cell>
          <cell r="B497" t="str">
            <v>Генерал Тошево</v>
          </cell>
        </row>
        <row r="498">
          <cell r="A498" t="str">
            <v>5803</v>
          </cell>
          <cell r="B498" t="str">
            <v>Добрич</v>
          </cell>
        </row>
        <row r="499">
          <cell r="A499" t="str">
            <v>5804</v>
          </cell>
          <cell r="B499" t="str">
            <v>Добричка</v>
          </cell>
        </row>
        <row r="500">
          <cell r="A500" t="str">
            <v>5805</v>
          </cell>
          <cell r="B500" t="str">
            <v>Каварна</v>
          </cell>
        </row>
        <row r="501">
          <cell r="A501" t="str">
            <v>5806</v>
          </cell>
          <cell r="B501" t="str">
            <v>Крушари</v>
          </cell>
        </row>
        <row r="502">
          <cell r="A502" t="str">
            <v>5807</v>
          </cell>
          <cell r="B502" t="str">
            <v>Тервел</v>
          </cell>
        </row>
        <row r="503">
          <cell r="A503" t="str">
            <v>5808</v>
          </cell>
          <cell r="B503" t="str">
            <v>Шабла</v>
          </cell>
        </row>
        <row r="504">
          <cell r="A504" t="str">
            <v>5901</v>
          </cell>
          <cell r="B504" t="str">
            <v>Ардино</v>
          </cell>
        </row>
        <row r="505">
          <cell r="A505" t="str">
            <v>5902</v>
          </cell>
          <cell r="B505" t="str">
            <v>Джебел</v>
          </cell>
        </row>
        <row r="506">
          <cell r="A506" t="str">
            <v>5903</v>
          </cell>
          <cell r="B506" t="str">
            <v>Кирково</v>
          </cell>
        </row>
        <row r="507">
          <cell r="A507" t="str">
            <v>5904</v>
          </cell>
          <cell r="B507" t="str">
            <v>Крумовград</v>
          </cell>
        </row>
        <row r="508">
          <cell r="A508" t="str">
            <v>5905</v>
          </cell>
          <cell r="B508" t="str">
            <v>Кърджали</v>
          </cell>
        </row>
        <row r="509">
          <cell r="A509" t="str">
            <v>5906</v>
          </cell>
          <cell r="B509" t="str">
            <v>Момчилград</v>
          </cell>
        </row>
        <row r="510">
          <cell r="A510" t="str">
            <v>5907</v>
          </cell>
          <cell r="B510" t="str">
            <v>Черноочене</v>
          </cell>
        </row>
        <row r="511">
          <cell r="A511" t="str">
            <v>6001</v>
          </cell>
          <cell r="B511" t="str">
            <v>Бобовдол</v>
          </cell>
        </row>
        <row r="512">
          <cell r="A512" t="str">
            <v>6002</v>
          </cell>
          <cell r="B512" t="str">
            <v>Бобошево</v>
          </cell>
        </row>
        <row r="513">
          <cell r="A513" t="str">
            <v>6003</v>
          </cell>
          <cell r="B513" t="str">
            <v>Дупница</v>
          </cell>
        </row>
        <row r="514">
          <cell r="A514" t="str">
            <v>6004</v>
          </cell>
          <cell r="B514" t="str">
            <v>Кочериново</v>
          </cell>
        </row>
        <row r="515">
          <cell r="A515" t="str">
            <v>6005</v>
          </cell>
          <cell r="B515" t="str">
            <v>Кюстендил</v>
          </cell>
        </row>
        <row r="516">
          <cell r="A516" t="str">
            <v>6006</v>
          </cell>
          <cell r="B516" t="str">
            <v>Невестино</v>
          </cell>
        </row>
        <row r="517">
          <cell r="A517" t="str">
            <v>6007</v>
          </cell>
          <cell r="B517" t="str">
            <v>Рила</v>
          </cell>
        </row>
        <row r="518">
          <cell r="A518" t="str">
            <v>6008</v>
          </cell>
          <cell r="B518" t="str">
            <v>Сапарева баня</v>
          </cell>
        </row>
        <row r="519">
          <cell r="A519" t="str">
            <v>6009</v>
          </cell>
          <cell r="B519" t="str">
            <v>Трекляно</v>
          </cell>
        </row>
        <row r="520">
          <cell r="A520" t="str">
            <v>6101</v>
          </cell>
          <cell r="B520" t="str">
            <v>Априлци</v>
          </cell>
        </row>
        <row r="521">
          <cell r="A521" t="str">
            <v>6102</v>
          </cell>
          <cell r="B521" t="str">
            <v>Летница</v>
          </cell>
        </row>
        <row r="522">
          <cell r="A522" t="str">
            <v>6103</v>
          </cell>
          <cell r="B522" t="str">
            <v>Ловеч</v>
          </cell>
        </row>
        <row r="523">
          <cell r="A523" t="str">
            <v>6104</v>
          </cell>
          <cell r="B523" t="str">
            <v>Луковит</v>
          </cell>
        </row>
        <row r="524">
          <cell r="A524" t="str">
            <v>6105</v>
          </cell>
          <cell r="B524" t="str">
            <v>Тетевен</v>
          </cell>
        </row>
        <row r="525">
          <cell r="A525" t="str">
            <v>6106</v>
          </cell>
          <cell r="B525" t="str">
            <v>Троян</v>
          </cell>
        </row>
        <row r="526">
          <cell r="A526" t="str">
            <v>6107</v>
          </cell>
          <cell r="B526" t="str">
            <v>Угърчин</v>
          </cell>
        </row>
        <row r="527">
          <cell r="A527" t="str">
            <v>6108</v>
          </cell>
          <cell r="B527" t="str">
            <v>Ябланица</v>
          </cell>
        </row>
        <row r="528">
          <cell r="A528" t="str">
            <v>6201</v>
          </cell>
          <cell r="B528" t="str">
            <v>Берковица</v>
          </cell>
        </row>
        <row r="529">
          <cell r="A529" t="str">
            <v>6202</v>
          </cell>
          <cell r="B529" t="str">
            <v>Бойчиновци</v>
          </cell>
        </row>
        <row r="530">
          <cell r="A530" t="str">
            <v>6203</v>
          </cell>
          <cell r="B530" t="str">
            <v>Брусарци</v>
          </cell>
        </row>
        <row r="531">
          <cell r="A531" t="str">
            <v>6204</v>
          </cell>
          <cell r="B531" t="str">
            <v>Вълчедръм</v>
          </cell>
        </row>
        <row r="532">
          <cell r="A532" t="str">
            <v>6205</v>
          </cell>
          <cell r="B532" t="str">
            <v>Вършец</v>
          </cell>
        </row>
        <row r="533">
          <cell r="A533" t="str">
            <v>6206</v>
          </cell>
          <cell r="B533" t="str">
            <v>Георги Дамяново</v>
          </cell>
        </row>
        <row r="534">
          <cell r="A534" t="str">
            <v>6207</v>
          </cell>
          <cell r="B534" t="str">
            <v>Лом</v>
          </cell>
        </row>
        <row r="535">
          <cell r="A535" t="str">
            <v>6208</v>
          </cell>
          <cell r="B535" t="str">
            <v>Медковец</v>
          </cell>
        </row>
        <row r="536">
          <cell r="A536" t="str">
            <v>6209</v>
          </cell>
          <cell r="B536" t="str">
            <v>Монтана</v>
          </cell>
        </row>
        <row r="537">
          <cell r="A537" t="str">
            <v>6210</v>
          </cell>
          <cell r="B537" t="str">
            <v>Чипровци</v>
          </cell>
        </row>
        <row r="538">
          <cell r="A538" t="str">
            <v>6211</v>
          </cell>
          <cell r="B538" t="str">
            <v>Якимово</v>
          </cell>
        </row>
        <row r="539">
          <cell r="A539" t="str">
            <v>6301</v>
          </cell>
          <cell r="B539" t="str">
            <v>Батак</v>
          </cell>
        </row>
        <row r="540">
          <cell r="A540" t="str">
            <v>6302</v>
          </cell>
          <cell r="B540" t="str">
            <v>Белово</v>
          </cell>
        </row>
        <row r="541">
          <cell r="A541" t="str">
            <v>6303</v>
          </cell>
          <cell r="B541" t="str">
            <v>Брацигово</v>
          </cell>
        </row>
        <row r="542">
          <cell r="A542" t="str">
            <v>6304</v>
          </cell>
          <cell r="B542" t="str">
            <v>Велинград</v>
          </cell>
        </row>
        <row r="543">
          <cell r="A543" t="str">
            <v>6305</v>
          </cell>
          <cell r="B543" t="str">
            <v>Лесичово</v>
          </cell>
        </row>
        <row r="544">
          <cell r="A544" t="str">
            <v>6306</v>
          </cell>
          <cell r="B544" t="str">
            <v>Пазарджик</v>
          </cell>
        </row>
        <row r="545">
          <cell r="A545" t="str">
            <v>6307</v>
          </cell>
          <cell r="B545" t="str">
            <v>Панагюрище</v>
          </cell>
        </row>
        <row r="546">
          <cell r="A546" t="str">
            <v>6308</v>
          </cell>
          <cell r="B546" t="str">
            <v>Пещера</v>
          </cell>
        </row>
        <row r="547">
          <cell r="A547" t="str">
            <v>6309</v>
          </cell>
          <cell r="B547" t="str">
            <v>Ракитово</v>
          </cell>
        </row>
        <row r="548">
          <cell r="A548" t="str">
            <v>6310</v>
          </cell>
          <cell r="B548" t="str">
            <v>Септември</v>
          </cell>
        </row>
        <row r="549">
          <cell r="A549" t="str">
            <v>6311</v>
          </cell>
          <cell r="B549" t="str">
            <v>Стрелча</v>
          </cell>
        </row>
        <row r="550">
          <cell r="A550" t="str">
            <v>6312</v>
          </cell>
          <cell r="B550" t="str">
            <v>Сърница</v>
          </cell>
        </row>
        <row r="551">
          <cell r="A551" t="str">
            <v>6401</v>
          </cell>
          <cell r="B551" t="str">
            <v>Брезник</v>
          </cell>
        </row>
        <row r="552">
          <cell r="A552" t="str">
            <v>6402</v>
          </cell>
          <cell r="B552" t="str">
            <v>Земен</v>
          </cell>
        </row>
        <row r="553">
          <cell r="A553" t="str">
            <v>6403</v>
          </cell>
          <cell r="B553" t="str">
            <v>Ковачевци</v>
          </cell>
        </row>
        <row r="554">
          <cell r="A554" t="str">
            <v>6404</v>
          </cell>
          <cell r="B554" t="str">
            <v>Перник</v>
          </cell>
        </row>
        <row r="555">
          <cell r="A555" t="str">
            <v>6405</v>
          </cell>
          <cell r="B555" t="str">
            <v>Радомир</v>
          </cell>
        </row>
        <row r="556">
          <cell r="A556" t="str">
            <v>6406</v>
          </cell>
          <cell r="B556" t="str">
            <v>Трън</v>
          </cell>
        </row>
        <row r="557">
          <cell r="A557" t="str">
            <v>6501</v>
          </cell>
          <cell r="B557" t="str">
            <v>Белене</v>
          </cell>
        </row>
        <row r="558">
          <cell r="A558" t="str">
            <v>6502</v>
          </cell>
          <cell r="B558" t="str">
            <v>Гулянци</v>
          </cell>
        </row>
        <row r="559">
          <cell r="A559" t="str">
            <v>6503</v>
          </cell>
          <cell r="B559" t="str">
            <v>Долна Митрополия</v>
          </cell>
        </row>
        <row r="560">
          <cell r="A560" t="str">
            <v>6504</v>
          </cell>
          <cell r="B560" t="str">
            <v>Долни Дъбник</v>
          </cell>
        </row>
        <row r="561">
          <cell r="A561" t="str">
            <v>6505</v>
          </cell>
          <cell r="B561" t="str">
            <v>Искър</v>
          </cell>
        </row>
        <row r="562">
          <cell r="A562" t="str">
            <v>6506</v>
          </cell>
          <cell r="B562" t="str">
            <v>Левски</v>
          </cell>
        </row>
        <row r="563">
          <cell r="A563" t="str">
            <v>6507</v>
          </cell>
          <cell r="B563" t="str">
            <v>Никопол</v>
          </cell>
        </row>
        <row r="564">
          <cell r="A564" t="str">
            <v>6508</v>
          </cell>
          <cell r="B564" t="str">
            <v>Плевен</v>
          </cell>
        </row>
        <row r="565">
          <cell r="A565" t="str">
            <v>6509</v>
          </cell>
          <cell r="B565" t="str">
            <v>Пордим</v>
          </cell>
        </row>
        <row r="566">
          <cell r="A566" t="str">
            <v>6510</v>
          </cell>
          <cell r="B566" t="str">
            <v>Червен бряг</v>
          </cell>
        </row>
        <row r="567">
          <cell r="A567" t="str">
            <v>6511</v>
          </cell>
          <cell r="B567" t="str">
            <v>Кнежа</v>
          </cell>
        </row>
        <row r="568">
          <cell r="A568" t="str">
            <v>6601</v>
          </cell>
          <cell r="B568" t="str">
            <v>Асеновград</v>
          </cell>
        </row>
        <row r="569">
          <cell r="A569" t="str">
            <v>6602</v>
          </cell>
          <cell r="B569" t="str">
            <v>Брезово</v>
          </cell>
        </row>
        <row r="570">
          <cell r="A570" t="str">
            <v>6603</v>
          </cell>
          <cell r="B570" t="str">
            <v>Калояново</v>
          </cell>
        </row>
        <row r="571">
          <cell r="A571" t="str">
            <v>6604</v>
          </cell>
          <cell r="B571" t="str">
            <v>Карлово</v>
          </cell>
        </row>
        <row r="572">
          <cell r="A572" t="str">
            <v>6605</v>
          </cell>
          <cell r="B572" t="str">
            <v>Кричим</v>
          </cell>
        </row>
        <row r="573">
          <cell r="A573" t="str">
            <v>6606</v>
          </cell>
          <cell r="B573" t="str">
            <v>Лъки</v>
          </cell>
        </row>
        <row r="574">
          <cell r="A574" t="str">
            <v>6607</v>
          </cell>
          <cell r="B574" t="str">
            <v>Марица</v>
          </cell>
        </row>
        <row r="575">
          <cell r="A575" t="str">
            <v>6608</v>
          </cell>
          <cell r="B575" t="str">
            <v>Перущица</v>
          </cell>
        </row>
        <row r="576">
          <cell r="A576" t="str">
            <v>6609</v>
          </cell>
          <cell r="B576" t="str">
            <v>Пловдив</v>
          </cell>
        </row>
        <row r="577">
          <cell r="A577" t="str">
            <v>6610</v>
          </cell>
          <cell r="B577" t="str">
            <v>Първомай</v>
          </cell>
        </row>
        <row r="578">
          <cell r="A578" t="str">
            <v>6611</v>
          </cell>
          <cell r="B578" t="str">
            <v>Раковски</v>
          </cell>
        </row>
        <row r="579">
          <cell r="A579" t="str">
            <v>6612</v>
          </cell>
          <cell r="B579" t="str">
            <v>Родопи</v>
          </cell>
        </row>
        <row r="580">
          <cell r="A580" t="str">
            <v>6613</v>
          </cell>
          <cell r="B580" t="str">
            <v>Садово</v>
          </cell>
        </row>
        <row r="581">
          <cell r="A581" t="str">
            <v>6614</v>
          </cell>
          <cell r="B581" t="str">
            <v>Стамболийски</v>
          </cell>
        </row>
        <row r="582">
          <cell r="A582" t="str">
            <v>6615</v>
          </cell>
          <cell r="B582" t="str">
            <v>Съединение</v>
          </cell>
        </row>
        <row r="583">
          <cell r="A583" t="str">
            <v>6616</v>
          </cell>
          <cell r="B583" t="str">
            <v>Хисаря</v>
          </cell>
        </row>
        <row r="584">
          <cell r="A584" t="str">
            <v>6617</v>
          </cell>
          <cell r="B584" t="str">
            <v>Куклен</v>
          </cell>
        </row>
        <row r="585">
          <cell r="A585" t="str">
            <v>6618</v>
          </cell>
          <cell r="B585" t="str">
            <v>Сопот</v>
          </cell>
        </row>
        <row r="586">
          <cell r="A586" t="str">
            <v>6701</v>
          </cell>
          <cell r="B586" t="str">
            <v>Завет</v>
          </cell>
        </row>
        <row r="587">
          <cell r="A587" t="str">
            <v>6702</v>
          </cell>
          <cell r="B587" t="str">
            <v>Исперих</v>
          </cell>
        </row>
        <row r="588">
          <cell r="A588" t="str">
            <v>6703</v>
          </cell>
          <cell r="B588" t="str">
            <v>Кубрат</v>
          </cell>
        </row>
        <row r="589">
          <cell r="A589" t="str">
            <v>6704</v>
          </cell>
          <cell r="B589" t="str">
            <v>Лозница</v>
          </cell>
        </row>
        <row r="590">
          <cell r="A590" t="str">
            <v>6705</v>
          </cell>
          <cell r="B590" t="str">
            <v>Разград</v>
          </cell>
        </row>
        <row r="591">
          <cell r="A591" t="str">
            <v>6706</v>
          </cell>
          <cell r="B591" t="str">
            <v>Самуил</v>
          </cell>
        </row>
        <row r="592">
          <cell r="A592" t="str">
            <v>6707</v>
          </cell>
          <cell r="B592" t="str">
            <v>Цар Калоян</v>
          </cell>
        </row>
        <row r="593">
          <cell r="A593" t="str">
            <v>6801</v>
          </cell>
          <cell r="B593" t="str">
            <v>Борово</v>
          </cell>
        </row>
        <row r="594">
          <cell r="A594" t="str">
            <v>6802</v>
          </cell>
          <cell r="B594" t="str">
            <v>Бяла</v>
          </cell>
        </row>
        <row r="595">
          <cell r="A595" t="str">
            <v>6803</v>
          </cell>
          <cell r="B595" t="str">
            <v>Ветово</v>
          </cell>
        </row>
        <row r="596">
          <cell r="A596" t="str">
            <v>6804</v>
          </cell>
          <cell r="B596" t="str">
            <v>Две могили</v>
          </cell>
        </row>
        <row r="597">
          <cell r="A597" t="str">
            <v>6805</v>
          </cell>
          <cell r="B597" t="str">
            <v>Иваново</v>
          </cell>
        </row>
        <row r="598">
          <cell r="A598" t="str">
            <v>6806</v>
          </cell>
          <cell r="B598" t="str">
            <v>Русе</v>
          </cell>
        </row>
        <row r="599">
          <cell r="A599" t="str">
            <v>6807</v>
          </cell>
          <cell r="B599" t="str">
            <v>Сливо поле</v>
          </cell>
        </row>
        <row r="600">
          <cell r="A600" t="str">
            <v>6808</v>
          </cell>
          <cell r="B600" t="str">
            <v>Ценово</v>
          </cell>
        </row>
        <row r="601">
          <cell r="A601" t="str">
            <v>6901</v>
          </cell>
          <cell r="B601" t="str">
            <v>Алфатар</v>
          </cell>
        </row>
        <row r="602">
          <cell r="A602" t="str">
            <v>6902</v>
          </cell>
          <cell r="B602" t="str">
            <v>Главиница</v>
          </cell>
        </row>
        <row r="603">
          <cell r="A603" t="str">
            <v>6903</v>
          </cell>
          <cell r="B603" t="str">
            <v>Дулово</v>
          </cell>
        </row>
        <row r="604">
          <cell r="A604" t="str">
            <v>6904</v>
          </cell>
          <cell r="B604" t="str">
            <v>Кайнарджа</v>
          </cell>
        </row>
        <row r="605">
          <cell r="A605" t="str">
            <v>6905</v>
          </cell>
          <cell r="B605" t="str">
            <v>Силистра</v>
          </cell>
        </row>
        <row r="606">
          <cell r="A606" t="str">
            <v>6906</v>
          </cell>
          <cell r="B606" t="str">
            <v>Ситово</v>
          </cell>
        </row>
        <row r="607">
          <cell r="A607" t="str">
            <v>6907</v>
          </cell>
          <cell r="B607" t="str">
            <v>Тутракан</v>
          </cell>
        </row>
        <row r="608">
          <cell r="A608" t="str">
            <v>7001</v>
          </cell>
          <cell r="B608" t="str">
            <v>Котел</v>
          </cell>
        </row>
        <row r="609">
          <cell r="A609" t="str">
            <v>7002</v>
          </cell>
          <cell r="B609" t="str">
            <v>Нова Загора</v>
          </cell>
        </row>
        <row r="610">
          <cell r="A610" t="str">
            <v>7003</v>
          </cell>
          <cell r="B610" t="str">
            <v>Сливен</v>
          </cell>
        </row>
        <row r="611">
          <cell r="A611" t="str">
            <v>7004</v>
          </cell>
          <cell r="B611" t="str">
            <v>Твърдица</v>
          </cell>
        </row>
        <row r="612">
          <cell r="A612" t="str">
            <v>7101</v>
          </cell>
          <cell r="B612" t="str">
            <v>Баните</v>
          </cell>
        </row>
        <row r="613">
          <cell r="A613" t="str">
            <v>7102</v>
          </cell>
          <cell r="B613" t="str">
            <v>Борино</v>
          </cell>
        </row>
        <row r="614">
          <cell r="A614" t="str">
            <v>7103</v>
          </cell>
          <cell r="B614" t="str">
            <v>Девин</v>
          </cell>
        </row>
        <row r="615">
          <cell r="A615" t="str">
            <v>7104</v>
          </cell>
          <cell r="B615" t="str">
            <v>Доспат</v>
          </cell>
        </row>
        <row r="616">
          <cell r="A616" t="str">
            <v>7105</v>
          </cell>
          <cell r="B616" t="str">
            <v>Златоград</v>
          </cell>
        </row>
        <row r="617">
          <cell r="A617" t="str">
            <v>7106</v>
          </cell>
          <cell r="B617" t="str">
            <v>Мадан</v>
          </cell>
        </row>
        <row r="618">
          <cell r="A618" t="str">
            <v>7107</v>
          </cell>
          <cell r="B618" t="str">
            <v>Неделино</v>
          </cell>
        </row>
        <row r="619">
          <cell r="A619" t="str">
            <v>7108</v>
          </cell>
          <cell r="B619" t="str">
            <v>Рудозем</v>
          </cell>
        </row>
        <row r="620">
          <cell r="A620" t="str">
            <v>7109</v>
          </cell>
          <cell r="B620" t="str">
            <v>Смолян</v>
          </cell>
        </row>
        <row r="621">
          <cell r="A621" t="str">
            <v>7110</v>
          </cell>
          <cell r="B621" t="str">
            <v>Чепеларе</v>
          </cell>
        </row>
        <row r="622">
          <cell r="A622" t="str">
            <v>7201</v>
          </cell>
          <cell r="B622" t="str">
            <v>Район Банкя</v>
          </cell>
        </row>
        <row r="623">
          <cell r="A623" t="str">
            <v>7202</v>
          </cell>
          <cell r="B623" t="str">
            <v>Район Витоша</v>
          </cell>
        </row>
        <row r="624">
          <cell r="A624" t="str">
            <v>7203</v>
          </cell>
          <cell r="B624" t="str">
            <v xml:space="preserve">Район Възраждане </v>
          </cell>
        </row>
        <row r="625">
          <cell r="A625" t="str">
            <v>7204</v>
          </cell>
          <cell r="B625" t="str">
            <v>Район Връбница</v>
          </cell>
        </row>
        <row r="626">
          <cell r="A626" t="str">
            <v>7205</v>
          </cell>
          <cell r="B626" t="str">
            <v>Район Илинден</v>
          </cell>
        </row>
        <row r="627">
          <cell r="A627" t="str">
            <v>7206</v>
          </cell>
          <cell r="B627" t="str">
            <v>Район Искър</v>
          </cell>
        </row>
        <row r="628">
          <cell r="A628" t="str">
            <v>7207</v>
          </cell>
          <cell r="B628" t="str">
            <v>Район Изгрев</v>
          </cell>
        </row>
        <row r="629">
          <cell r="A629" t="str">
            <v>7208</v>
          </cell>
          <cell r="B629" t="str">
            <v>Район Красна Поляна</v>
          </cell>
        </row>
        <row r="630">
          <cell r="A630" t="str">
            <v>7209</v>
          </cell>
          <cell r="B630" t="str">
            <v>Район Красно село</v>
          </cell>
        </row>
        <row r="631">
          <cell r="A631" t="str">
            <v>7210</v>
          </cell>
          <cell r="B631" t="str">
            <v>Район Кремиковци</v>
          </cell>
        </row>
        <row r="632">
          <cell r="A632" t="str">
            <v>7211</v>
          </cell>
          <cell r="B632" t="str">
            <v>Район Лозенец</v>
          </cell>
        </row>
        <row r="633">
          <cell r="A633" t="str">
            <v>7212</v>
          </cell>
          <cell r="B633" t="str">
            <v>Район Люлин</v>
          </cell>
        </row>
        <row r="634">
          <cell r="A634" t="str">
            <v>7213</v>
          </cell>
          <cell r="B634" t="str">
            <v>Район Младост</v>
          </cell>
        </row>
        <row r="635">
          <cell r="A635" t="str">
            <v>7214</v>
          </cell>
          <cell r="B635" t="str">
            <v>Район Надежда</v>
          </cell>
        </row>
        <row r="636">
          <cell r="A636" t="str">
            <v>7215</v>
          </cell>
          <cell r="B636" t="str">
            <v>Район Нови Искър</v>
          </cell>
        </row>
        <row r="637">
          <cell r="A637" t="str">
            <v>7216</v>
          </cell>
          <cell r="B637" t="str">
            <v>Район Оборище</v>
          </cell>
        </row>
        <row r="638">
          <cell r="A638" t="str">
            <v>7217</v>
          </cell>
          <cell r="B638" t="str">
            <v>Район Овча Купел</v>
          </cell>
        </row>
        <row r="639">
          <cell r="A639" t="str">
            <v>7218</v>
          </cell>
          <cell r="B639" t="str">
            <v>Район Панчарево</v>
          </cell>
        </row>
        <row r="640">
          <cell r="A640" t="str">
            <v>7219</v>
          </cell>
          <cell r="B640" t="str">
            <v>Район Подуяне</v>
          </cell>
        </row>
        <row r="641">
          <cell r="A641" t="str">
            <v>7220</v>
          </cell>
          <cell r="B641" t="str">
            <v>Район Сердика</v>
          </cell>
        </row>
        <row r="642">
          <cell r="A642" t="str">
            <v>7221</v>
          </cell>
          <cell r="B642" t="str">
            <v>Район Слатина</v>
          </cell>
        </row>
        <row r="643">
          <cell r="A643" t="str">
            <v>7222</v>
          </cell>
          <cell r="B643" t="str">
            <v>Район Средец</v>
          </cell>
        </row>
        <row r="644">
          <cell r="A644" t="str">
            <v>7223</v>
          </cell>
          <cell r="B644" t="str">
            <v>Район Студентска</v>
          </cell>
        </row>
        <row r="645">
          <cell r="A645" t="str">
            <v>7224</v>
          </cell>
          <cell r="B645" t="str">
            <v>Район Триадица</v>
          </cell>
        </row>
        <row r="646">
          <cell r="A646" t="str">
            <v>7225</v>
          </cell>
          <cell r="B646" t="str">
            <v>Столична община</v>
          </cell>
        </row>
        <row r="647">
          <cell r="A647" t="str">
            <v>7301</v>
          </cell>
          <cell r="B647" t="str">
            <v>Антон</v>
          </cell>
        </row>
        <row r="648">
          <cell r="A648" t="str">
            <v>7302</v>
          </cell>
          <cell r="B648" t="str">
            <v>Божурище</v>
          </cell>
        </row>
        <row r="649">
          <cell r="A649" t="str">
            <v>7303</v>
          </cell>
          <cell r="B649" t="str">
            <v>Ботевград</v>
          </cell>
        </row>
        <row r="650">
          <cell r="A650" t="str">
            <v>7304</v>
          </cell>
          <cell r="B650" t="str">
            <v>Годеч</v>
          </cell>
        </row>
        <row r="651">
          <cell r="A651" t="str">
            <v>7305</v>
          </cell>
          <cell r="B651" t="str">
            <v>Горна Малина</v>
          </cell>
        </row>
        <row r="652">
          <cell r="A652" t="str">
            <v>7306</v>
          </cell>
          <cell r="B652" t="str">
            <v>Долна Баня</v>
          </cell>
        </row>
        <row r="653">
          <cell r="A653" t="str">
            <v>7307</v>
          </cell>
          <cell r="B653" t="str">
            <v xml:space="preserve">Драгоман </v>
          </cell>
        </row>
        <row r="654">
          <cell r="A654" t="str">
            <v>7308</v>
          </cell>
          <cell r="B654" t="str">
            <v>Елин Пелин</v>
          </cell>
        </row>
        <row r="655">
          <cell r="A655" t="str">
            <v>7309</v>
          </cell>
          <cell r="B655" t="str">
            <v>Етрополе</v>
          </cell>
        </row>
        <row r="656">
          <cell r="A656" t="str">
            <v>7310</v>
          </cell>
          <cell r="B656" t="str">
            <v>Златица</v>
          </cell>
        </row>
        <row r="657">
          <cell r="A657" t="str">
            <v>7311</v>
          </cell>
          <cell r="B657" t="str">
            <v>Ихтиман</v>
          </cell>
        </row>
        <row r="658">
          <cell r="A658" t="str">
            <v>7312</v>
          </cell>
          <cell r="B658" t="str">
            <v>Копривщица</v>
          </cell>
        </row>
        <row r="659">
          <cell r="A659" t="str">
            <v>7313</v>
          </cell>
          <cell r="B659" t="str">
            <v>Костенец</v>
          </cell>
        </row>
        <row r="660">
          <cell r="A660" t="str">
            <v>7314</v>
          </cell>
          <cell r="B660" t="str">
            <v>Костинброд</v>
          </cell>
        </row>
        <row r="661">
          <cell r="A661" t="str">
            <v>7315</v>
          </cell>
          <cell r="B661" t="str">
            <v>Мирково</v>
          </cell>
        </row>
        <row r="662">
          <cell r="A662" t="str">
            <v>7316</v>
          </cell>
          <cell r="B662" t="str">
            <v>Пирдоп</v>
          </cell>
        </row>
        <row r="663">
          <cell r="A663" t="str">
            <v>7317</v>
          </cell>
          <cell r="B663" t="str">
            <v>Правец</v>
          </cell>
        </row>
        <row r="664">
          <cell r="A664" t="str">
            <v>7318</v>
          </cell>
          <cell r="B664" t="str">
            <v>Самоков</v>
          </cell>
        </row>
        <row r="665">
          <cell r="A665" t="str">
            <v>7319</v>
          </cell>
          <cell r="B665" t="str">
            <v>Своге</v>
          </cell>
        </row>
        <row r="666">
          <cell r="A666" t="str">
            <v>7320</v>
          </cell>
          <cell r="B666" t="str">
            <v>Сливница</v>
          </cell>
        </row>
        <row r="667">
          <cell r="A667" t="str">
            <v>7321</v>
          </cell>
          <cell r="B667" t="str">
            <v>Чавдар</v>
          </cell>
        </row>
        <row r="668">
          <cell r="A668" t="str">
            <v>7322</v>
          </cell>
          <cell r="B668" t="str">
            <v>Челопеч</v>
          </cell>
        </row>
        <row r="669">
          <cell r="A669" t="str">
            <v>7401</v>
          </cell>
          <cell r="B669" t="str">
            <v>Братя Даскалови</v>
          </cell>
        </row>
        <row r="670">
          <cell r="A670" t="str">
            <v>7402</v>
          </cell>
          <cell r="B670" t="str">
            <v>Гурково</v>
          </cell>
        </row>
        <row r="671">
          <cell r="A671" t="str">
            <v>7403</v>
          </cell>
          <cell r="B671" t="str">
            <v>Гълъбово</v>
          </cell>
        </row>
        <row r="672">
          <cell r="A672" t="str">
            <v>7404</v>
          </cell>
          <cell r="B672" t="str">
            <v>Казанлък</v>
          </cell>
        </row>
        <row r="673">
          <cell r="A673" t="str">
            <v>7405</v>
          </cell>
          <cell r="B673" t="str">
            <v>Мъглиж</v>
          </cell>
        </row>
        <row r="674">
          <cell r="A674" t="str">
            <v>7406</v>
          </cell>
          <cell r="B674" t="str">
            <v>Николаево</v>
          </cell>
        </row>
        <row r="675">
          <cell r="A675" t="str">
            <v>7407</v>
          </cell>
          <cell r="B675" t="str">
            <v>Опан</v>
          </cell>
        </row>
        <row r="676">
          <cell r="A676" t="str">
            <v>7408</v>
          </cell>
          <cell r="B676" t="str">
            <v>Павел баня</v>
          </cell>
        </row>
        <row r="677">
          <cell r="A677" t="str">
            <v>7409</v>
          </cell>
          <cell r="B677" t="str">
            <v>Раднево</v>
          </cell>
        </row>
        <row r="678">
          <cell r="A678" t="str">
            <v>7410</v>
          </cell>
          <cell r="B678" t="str">
            <v>Стара Загора</v>
          </cell>
        </row>
        <row r="679">
          <cell r="A679" t="str">
            <v>7411</v>
          </cell>
          <cell r="B679" t="str">
            <v>Чирпан</v>
          </cell>
        </row>
        <row r="680">
          <cell r="A680" t="str">
            <v>7501</v>
          </cell>
          <cell r="B680" t="str">
            <v>Антоново</v>
          </cell>
        </row>
        <row r="681">
          <cell r="A681" t="str">
            <v>7502</v>
          </cell>
          <cell r="B681" t="str">
            <v>Омуртаг</v>
          </cell>
        </row>
        <row r="682">
          <cell r="A682" t="str">
            <v>7503</v>
          </cell>
          <cell r="B682" t="str">
            <v>Опака</v>
          </cell>
        </row>
        <row r="683">
          <cell r="A683" t="str">
            <v>7504</v>
          </cell>
          <cell r="B683" t="str">
            <v>Попово</v>
          </cell>
        </row>
        <row r="684">
          <cell r="A684" t="str">
            <v>7505</v>
          </cell>
          <cell r="B684" t="str">
            <v>Търговище</v>
          </cell>
        </row>
        <row r="685">
          <cell r="A685" t="str">
            <v>7601</v>
          </cell>
          <cell r="B685" t="str">
            <v>Димитровград</v>
          </cell>
        </row>
        <row r="686">
          <cell r="A686" t="str">
            <v>7602</v>
          </cell>
          <cell r="B686" t="str">
            <v>Ивайловград</v>
          </cell>
        </row>
        <row r="687">
          <cell r="A687" t="str">
            <v>7603</v>
          </cell>
          <cell r="B687" t="str">
            <v>Любимец</v>
          </cell>
        </row>
        <row r="688">
          <cell r="A688" t="str">
            <v>7604</v>
          </cell>
          <cell r="B688" t="str">
            <v>Маджарово</v>
          </cell>
        </row>
        <row r="689">
          <cell r="A689" t="str">
            <v>7605</v>
          </cell>
          <cell r="B689" t="str">
            <v>Минерални Бани</v>
          </cell>
        </row>
        <row r="690">
          <cell r="A690" t="str">
            <v>7606</v>
          </cell>
          <cell r="B690" t="str">
            <v>Свиленград</v>
          </cell>
        </row>
        <row r="691">
          <cell r="A691" t="str">
            <v>7607</v>
          </cell>
          <cell r="B691" t="str">
            <v>Симеоновград</v>
          </cell>
        </row>
        <row r="692">
          <cell r="A692" t="str">
            <v>7608</v>
          </cell>
          <cell r="B692" t="str">
            <v>Стамболово</v>
          </cell>
        </row>
        <row r="693">
          <cell r="A693" t="str">
            <v>7609</v>
          </cell>
          <cell r="B693" t="str">
            <v>Тополовград</v>
          </cell>
        </row>
        <row r="694">
          <cell r="A694" t="str">
            <v>7610</v>
          </cell>
          <cell r="B694" t="str">
            <v>Харманли</v>
          </cell>
        </row>
        <row r="695">
          <cell r="A695" t="str">
            <v>7611</v>
          </cell>
          <cell r="B695" t="str">
            <v>Хасково</v>
          </cell>
        </row>
        <row r="696">
          <cell r="A696" t="str">
            <v>7701</v>
          </cell>
          <cell r="B696" t="str">
            <v>Велики Преслав</v>
          </cell>
        </row>
        <row r="697">
          <cell r="A697" t="str">
            <v>7702</v>
          </cell>
          <cell r="B697" t="str">
            <v>Венец</v>
          </cell>
        </row>
        <row r="698">
          <cell r="A698" t="str">
            <v>7703</v>
          </cell>
          <cell r="B698" t="str">
            <v>Върбица</v>
          </cell>
        </row>
        <row r="699">
          <cell r="A699" t="str">
            <v>7704</v>
          </cell>
          <cell r="B699" t="str">
            <v>Каолиново</v>
          </cell>
        </row>
        <row r="700">
          <cell r="A700" t="str">
            <v>7705</v>
          </cell>
          <cell r="B700" t="str">
            <v>Каспичан</v>
          </cell>
        </row>
        <row r="701">
          <cell r="A701" t="str">
            <v>7706</v>
          </cell>
          <cell r="B701" t="str">
            <v>Никола Козлево</v>
          </cell>
        </row>
        <row r="702">
          <cell r="A702" t="str">
            <v>7707</v>
          </cell>
          <cell r="B702" t="str">
            <v>Нови пазар</v>
          </cell>
        </row>
        <row r="703">
          <cell r="A703" t="str">
            <v>7708</v>
          </cell>
          <cell r="B703" t="str">
            <v>Смядово</v>
          </cell>
        </row>
        <row r="704">
          <cell r="A704" t="str">
            <v>7709</v>
          </cell>
          <cell r="B704" t="str">
            <v>Хитрино</v>
          </cell>
        </row>
        <row r="705">
          <cell r="A705" t="str">
            <v>7710</v>
          </cell>
          <cell r="B705" t="str">
            <v>Шумен</v>
          </cell>
        </row>
        <row r="706">
          <cell r="A706" t="str">
            <v>7801</v>
          </cell>
          <cell r="B706" t="str">
            <v>Болярово</v>
          </cell>
        </row>
        <row r="707">
          <cell r="A707" t="str">
            <v>7802</v>
          </cell>
          <cell r="B707" t="str">
            <v>Елхово</v>
          </cell>
        </row>
        <row r="708">
          <cell r="A708" t="str">
            <v>7803</v>
          </cell>
          <cell r="B708" t="str">
            <v>Стралджа</v>
          </cell>
        </row>
        <row r="709">
          <cell r="A709" t="str">
            <v>7804</v>
          </cell>
          <cell r="B709" t="str">
            <v>Тунджа</v>
          </cell>
        </row>
        <row r="710">
          <cell r="A710" t="str">
            <v>7805</v>
          </cell>
          <cell r="B710" t="str">
            <v>Ямбол</v>
          </cell>
        </row>
        <row r="713">
          <cell r="B713">
            <v>42766</v>
          </cell>
        </row>
        <row r="714">
          <cell r="B714">
            <v>42794</v>
          </cell>
        </row>
        <row r="715">
          <cell r="B715">
            <v>42825</v>
          </cell>
        </row>
        <row r="716">
          <cell r="B716">
            <v>42855</v>
          </cell>
        </row>
        <row r="717">
          <cell r="B717">
            <v>42886</v>
          </cell>
        </row>
        <row r="718">
          <cell r="B718">
            <v>42916</v>
          </cell>
        </row>
        <row r="719">
          <cell r="B719">
            <v>42947</v>
          </cell>
        </row>
        <row r="720">
          <cell r="B720">
            <v>42978</v>
          </cell>
        </row>
        <row r="721">
          <cell r="B721">
            <v>43008</v>
          </cell>
        </row>
        <row r="722">
          <cell r="B722">
            <v>43039</v>
          </cell>
        </row>
        <row r="723">
          <cell r="B723">
            <v>43069</v>
          </cell>
        </row>
        <row r="724">
          <cell r="B724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4"/>
  <sheetViews>
    <sheetView showZeros="0" tabSelected="1" topLeftCell="B6" zoomScale="75" zoomScaleNormal="75" workbookViewId="0">
      <selection activeCell="J105" sqref="J105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3.8554687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43100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0</v>
      </c>
      <c r="F15" s="45" t="str">
        <f>[1]OTCHET!F15</f>
        <v>БЮДЖЕТ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56535357</v>
      </c>
      <c r="F22" s="110">
        <f t="shared" si="0"/>
        <v>55432893</v>
      </c>
      <c r="G22" s="111">
        <f t="shared" si="0"/>
        <v>51518587</v>
      </c>
      <c r="H22" s="112">
        <f t="shared" si="0"/>
        <v>3909816</v>
      </c>
      <c r="I22" s="112">
        <f t="shared" si="0"/>
        <v>8802</v>
      </c>
      <c r="J22" s="113">
        <f t="shared" si="0"/>
        <v>-4312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6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56535357</v>
      </c>
      <c r="F25" s="135">
        <f>+F26+F30+F31+F32+F33</f>
        <v>55435194</v>
      </c>
      <c r="G25" s="136">
        <f t="shared" ref="G25:M25" si="2">+G26+G30+G31+G32+G33</f>
        <v>51516276</v>
      </c>
      <c r="H25" s="137">
        <f>+H26+H30+H31+H32+H33</f>
        <v>3914428</v>
      </c>
      <c r="I25" s="137">
        <f>+I26+I30+I31+I32+I33</f>
        <v>8802</v>
      </c>
      <c r="J25" s="138">
        <f>+J26+J30+J31+J32+J33</f>
        <v>-4312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3847959</v>
      </c>
      <c r="F26" s="141">
        <f t="shared" si="1"/>
        <v>3514228</v>
      </c>
      <c r="G26" s="142">
        <f>[1]OTCHET!G75</f>
        <v>473981</v>
      </c>
      <c r="H26" s="143">
        <f>[1]OTCHET!H75</f>
        <v>3031374</v>
      </c>
      <c r="I26" s="143">
        <f>[1]OTCHET!I75</f>
        <v>8873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421600</v>
      </c>
      <c r="F28" s="156">
        <f t="shared" si="1"/>
        <v>85821</v>
      </c>
      <c r="G28" s="157">
        <f>[1]OTCHET!G78</f>
        <v>85013</v>
      </c>
      <c r="H28" s="158">
        <f>[1]OTCHET!H78</f>
        <v>0</v>
      </c>
      <c r="I28" s="158">
        <f>[1]OTCHET!I78</f>
        <v>808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385360</v>
      </c>
      <c r="F29" s="164">
        <f t="shared" si="1"/>
        <v>394939</v>
      </c>
      <c r="G29" s="165">
        <f>+[1]OTCHET!G79+[1]OTCHET!G80</f>
        <v>386874</v>
      </c>
      <c r="H29" s="166">
        <f>+[1]OTCHET!H79+[1]OTCHET!H80</f>
        <v>0</v>
      </c>
      <c r="I29" s="166">
        <f>+[1]OTCHET!I79+[1]OTCHET!I80</f>
        <v>8065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[1]OTCHET!E90+[1]OTCHET!E93+[1]OTCHET!E94</f>
        <v>22417200</v>
      </c>
      <c r="F30" s="170">
        <f t="shared" si="1"/>
        <v>19644737</v>
      </c>
      <c r="G30" s="171">
        <f>[1]OTCHET!G90+[1]OTCHET!G93+[1]OTCHET!G94</f>
        <v>18803513</v>
      </c>
      <c r="H30" s="172">
        <f>[1]OTCHET!H90+[1]OTCHET!H93+[1]OTCHET!H94</f>
        <v>841224</v>
      </c>
      <c r="I30" s="172">
        <f>[1]OTCHET!I90+[1]OTCHET!I93+[1]OTCHET!I94</f>
        <v>0</v>
      </c>
      <c r="J30" s="173">
        <f>[1]OTCHET!J90+[1]OTCHET!J93+[1]OTCHET!J94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[1]OTCHET!E108</f>
        <v>5169000</v>
      </c>
      <c r="F31" s="176">
        <f t="shared" si="1"/>
        <v>4470856</v>
      </c>
      <c r="G31" s="177">
        <f>[1]OTCHET!G108</f>
        <v>3299201</v>
      </c>
      <c r="H31" s="178">
        <f>[1]OTCHET!H108</f>
        <v>0</v>
      </c>
      <c r="I31" s="178">
        <f>[1]OTCHET!I108</f>
        <v>432</v>
      </c>
      <c r="J31" s="179">
        <f>[1]OTCHET!J108</f>
        <v>1171223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[1]OTCHET!E112+[1]OTCHET!E120+[1]OTCHET!E136+[1]OTCHET!E137</f>
        <v>25101198</v>
      </c>
      <c r="F32" s="176">
        <f t="shared" si="1"/>
        <v>26916416</v>
      </c>
      <c r="G32" s="177">
        <f>[1]OTCHET!G112+[1]OTCHET!G120+[1]OTCHET!G136+[1]OTCHET!G137</f>
        <v>28050624</v>
      </c>
      <c r="H32" s="178">
        <f>[1]OTCHET!H112+[1]OTCHET!H120+[1]OTCHET!H136+[1]OTCHET!H137</f>
        <v>41830</v>
      </c>
      <c r="I32" s="178">
        <f>[1]OTCHET!I112+[1]OTCHET!I120+[1]OTCHET!I136+[1]OTCHET!I137</f>
        <v>-503</v>
      </c>
      <c r="J32" s="179">
        <f>[1]OTCHET!J112+[1]OTCHET!J120+[1]OTCHET!J136+[1]OTCHET!J137</f>
        <v>-1175535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[1]OTCHET!E124</f>
        <v>0</v>
      </c>
      <c r="F33" s="128">
        <f t="shared" si="1"/>
        <v>888957</v>
      </c>
      <c r="G33" s="129">
        <f>[1]OTCHET!G124</f>
        <v>888957</v>
      </c>
      <c r="H33" s="130">
        <f>[1]OTCHET!H124</f>
        <v>0</v>
      </c>
      <c r="I33" s="130">
        <f>[1]OTCHET!I124</f>
        <v>0</v>
      </c>
      <c r="J33" s="131">
        <f>[1]OTCHET!J124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+[1]OTCHET!E138</f>
        <v>0</v>
      </c>
      <c r="F36" s="199">
        <f t="shared" si="1"/>
        <v>0</v>
      </c>
      <c r="G36" s="200">
        <f>+[1]OTCHET!G138</f>
        <v>0</v>
      </c>
      <c r="H36" s="201">
        <f>+[1]OTCHET!H138</f>
        <v>0</v>
      </c>
      <c r="I36" s="201">
        <f>+[1]OTCHET!I138</f>
        <v>0</v>
      </c>
      <c r="J36" s="202">
        <f>+[1]OTCHET!J138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[1]OTCHET!E141+[1]OTCHET!E150+[1]OTCHET!E159</f>
        <v>0</v>
      </c>
      <c r="F37" s="207">
        <f t="shared" si="1"/>
        <v>-2301</v>
      </c>
      <c r="G37" s="208">
        <f>[1]OTCHET!G141+[1]OTCHET!G150+[1]OTCHET!G159</f>
        <v>2311</v>
      </c>
      <c r="H37" s="209">
        <f>[1]OTCHET!H141+[1]OTCHET!H150+[1]OTCHET!H159</f>
        <v>-4612</v>
      </c>
      <c r="I37" s="209">
        <f>[1]OTCHET!I141+[1]OTCHET!I150+[1]OTCHET!I159</f>
        <v>0</v>
      </c>
      <c r="J37" s="210">
        <f>[1]OTCHET!J141+[1]OTCHET!J150+[1]OTCHET!J159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SUM(E39:E53)-E44-E46-E51-E52</f>
        <v>327975721</v>
      </c>
      <c r="F38" s="217">
        <f t="shared" si="3"/>
        <v>321936268</v>
      </c>
      <c r="G38" s="218">
        <f t="shared" si="3"/>
        <v>307458170</v>
      </c>
      <c r="H38" s="219">
        <f t="shared" si="3"/>
        <v>2958430</v>
      </c>
      <c r="I38" s="219">
        <f t="shared" si="3"/>
        <v>1561741</v>
      </c>
      <c r="J38" s="220">
        <f t="shared" si="3"/>
        <v>9957927</v>
      </c>
      <c r="K38" s="221">
        <f>SUM(K39:K52)-K44-K46-K51</f>
        <v>0</v>
      </c>
      <c r="L38" s="221">
        <f>SUM(L39:L52)-L44-L46-L51</f>
        <v>0</v>
      </c>
      <c r="M38" s="221">
        <f>SUM(M39:M51)-M44-M50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6.5" thickTop="1">
      <c r="A39" s="1">
        <v>75</v>
      </c>
      <c r="B39" s="227" t="s">
        <v>57</v>
      </c>
      <c r="C39" s="118" t="s">
        <v>58</v>
      </c>
      <c r="D39" s="227"/>
      <c r="E39" s="119">
        <f>[1]OTCHET!E186</f>
        <v>22643077</v>
      </c>
      <c r="F39" s="119">
        <f t="shared" si="1"/>
        <v>22576781</v>
      </c>
      <c r="G39" s="120">
        <f>[1]OTCHET!G186</f>
        <v>18669144</v>
      </c>
      <c r="H39" s="121">
        <f>[1]OTCHET!H186</f>
        <v>0</v>
      </c>
      <c r="I39" s="121">
        <f>[1]OTCHET!I186</f>
        <v>208806</v>
      </c>
      <c r="J39" s="122">
        <f>[1]OTCHET!J186</f>
        <v>3698831</v>
      </c>
      <c r="K39" s="132"/>
      <c r="L39" s="132"/>
      <c r="M39" s="132"/>
      <c r="N39" s="228"/>
      <c r="O39" s="125" t="s">
        <v>58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80</v>
      </c>
      <c r="B40" s="229" t="s">
        <v>59</v>
      </c>
      <c r="C40" s="230" t="s">
        <v>60</v>
      </c>
      <c r="D40" s="229"/>
      <c r="E40" s="176">
        <f>[1]OTCHET!E189</f>
        <v>2433018</v>
      </c>
      <c r="F40" s="176">
        <f t="shared" si="1"/>
        <v>2367293</v>
      </c>
      <c r="G40" s="177">
        <f>[1]OTCHET!G189</f>
        <v>2153461</v>
      </c>
      <c r="H40" s="178">
        <f>[1]OTCHET!H189</f>
        <v>0</v>
      </c>
      <c r="I40" s="178">
        <f>[1]OTCHET!I189</f>
        <v>27703</v>
      </c>
      <c r="J40" s="179">
        <f>[1]OTCHET!J189</f>
        <v>186129</v>
      </c>
      <c r="K40" s="160"/>
      <c r="L40" s="160"/>
      <c r="M40" s="160"/>
      <c r="N40" s="228"/>
      <c r="O40" s="180" t="s">
        <v>60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85</v>
      </c>
      <c r="B41" s="229" t="s">
        <v>61</v>
      </c>
      <c r="C41" s="230" t="s">
        <v>62</v>
      </c>
      <c r="D41" s="229"/>
      <c r="E41" s="176">
        <f>+[1]OTCHET!E195+[1]OTCHET!E203</f>
        <v>6116693</v>
      </c>
      <c r="F41" s="176">
        <f t="shared" si="1"/>
        <v>6072967</v>
      </c>
      <c r="G41" s="177">
        <f>+[1]OTCHET!G195+[1]OTCHET!G203</f>
        <v>0</v>
      </c>
      <c r="H41" s="178">
        <f>+[1]OTCHET!H195+[1]OTCHET!H203</f>
        <v>0</v>
      </c>
      <c r="I41" s="178">
        <f>+[1]OTCHET!I195+[1]OTCHET!I203</f>
        <v>0</v>
      </c>
      <c r="J41" s="179">
        <f>+[1]OTCHET!J195+[1]OTCHET!J203</f>
        <v>6072967</v>
      </c>
      <c r="K41" s="160"/>
      <c r="L41" s="160"/>
      <c r="M41" s="160"/>
      <c r="N41" s="228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90</v>
      </c>
      <c r="B42" s="229" t="s">
        <v>63</v>
      </c>
      <c r="C42" s="230" t="s">
        <v>64</v>
      </c>
      <c r="D42" s="229"/>
      <c r="E42" s="176">
        <f>+[1]OTCHET!E204+[1]OTCHET!E222+[1]OTCHET!E271</f>
        <v>21009413</v>
      </c>
      <c r="F42" s="176">
        <f t="shared" si="1"/>
        <v>19377138</v>
      </c>
      <c r="G42" s="177">
        <f>+[1]OTCHET!G204+[1]OTCHET!G222+[1]OTCHET!G271</f>
        <v>18134842</v>
      </c>
      <c r="H42" s="178">
        <f>+[1]OTCHET!H204+[1]OTCHET!H222+[1]OTCHET!H271</f>
        <v>-82529</v>
      </c>
      <c r="I42" s="178">
        <f>+[1]OTCHET!I204+[1]OTCHET!I222+[1]OTCHET!I271</f>
        <v>1324825</v>
      </c>
      <c r="J42" s="179">
        <f>+[1]OTCHET!J204+[1]OTCHET!J222+[1]OTCHET!J271</f>
        <v>0</v>
      </c>
      <c r="K42" s="160"/>
      <c r="L42" s="160"/>
      <c r="M42" s="160"/>
      <c r="N42" s="228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95</v>
      </c>
      <c r="B43" s="231" t="s">
        <v>65</v>
      </c>
      <c r="C43" s="127" t="s">
        <v>66</v>
      </c>
      <c r="D43" s="231"/>
      <c r="E43" s="128">
        <f>+[1]OTCHET!E226+[1]OTCHET!E232+[1]OTCHET!E235+[1]OTCHET!E236+[1]OTCHET!E237+[1]OTCHET!E238+[1]OTCHET!E239</f>
        <v>13342855</v>
      </c>
      <c r="F43" s="128">
        <f t="shared" si="1"/>
        <v>13342855</v>
      </c>
      <c r="G43" s="129">
        <f>+[1]OTCHET!G226+[1]OTCHET!G232+[1]OTCHET!G235+[1]OTCHET!G236+[1]OTCHET!G237+[1]OTCHET!G238+[1]OTCHET!G239</f>
        <v>10301896</v>
      </c>
      <c r="H43" s="130">
        <f>+[1]OTCHET!H226+[1]OTCHET!H232+[1]OTCHET!H235+[1]OTCHET!H236+[1]OTCHET!H237+[1]OTCHET!H238+[1]OTCHET!H239</f>
        <v>3040959</v>
      </c>
      <c r="I43" s="130">
        <f>+[1]OTCHET!I226+[1]OTCHET!I232+[1]OTCHET!I235+[1]OTCHET!I236+[1]OTCHET!I237+[1]OTCHET!I238+[1]OTCHET!I239</f>
        <v>0</v>
      </c>
      <c r="J43" s="131">
        <f>+[1]OTCHET!J226+[1]OTCHET!J232+[1]OTCHET!J235+[1]OTCHET!J236+[1]OTCHET!J237+[1]OTCHET!J238+[1]OTCHET!J239</f>
        <v>0</v>
      </c>
      <c r="K43" s="160"/>
      <c r="L43" s="160"/>
      <c r="M43" s="160"/>
      <c r="N43" s="228"/>
      <c r="O43" s="133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100</v>
      </c>
      <c r="B44" s="232" t="s">
        <v>67</v>
      </c>
      <c r="C44" s="232" t="s">
        <v>68</v>
      </c>
      <c r="D44" s="232"/>
      <c r="E44" s="233">
        <f>+[1]OTCHET!E235+[1]OTCHET!E236+[1]OTCHET!E237+[1]OTCHET!E238+[1]OTCHET!E242+[1]OTCHET!E243+[1]OTCHET!E247</f>
        <v>13342855</v>
      </c>
      <c r="F44" s="233">
        <f t="shared" si="1"/>
        <v>13342855</v>
      </c>
      <c r="G44" s="234">
        <f>+[1]OTCHET!G235+[1]OTCHET!G236+[1]OTCHET!G237+[1]OTCHET!G238+[1]OTCHET!G242+[1]OTCHET!G243+[1]OTCHET!G247</f>
        <v>10301896</v>
      </c>
      <c r="H44" s="235">
        <f>+[1]OTCHET!H235+[1]OTCHET!H236+[1]OTCHET!H237+[1]OTCHET!H238+[1]OTCHET!H242+[1]OTCHET!H243+[1]OTCHET!H247</f>
        <v>3040959</v>
      </c>
      <c r="I44" s="236">
        <f>+[1]OTCHET!I235+[1]OTCHET!I236+[1]OTCHET!I237+[1]OTCHET!I238+[1]OTCHET!I242+[1]OTCHET!I243+[1]OTCHET!I247</f>
        <v>0</v>
      </c>
      <c r="J44" s="237">
        <f>+[1]OTCHET!J235+[1]OTCHET!J236+[1]OTCHET!J237+[1]OTCHET!J238+[1]OTCHET!J242+[1]OTCHET!J243+[1]OTCHET!J247</f>
        <v>0</v>
      </c>
      <c r="K44" s="160"/>
      <c r="L44" s="160"/>
      <c r="M44" s="160"/>
      <c r="N44" s="228"/>
      <c r="O44" s="238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105</v>
      </c>
      <c r="B45" s="239" t="s">
        <v>69</v>
      </c>
      <c r="C45" s="240" t="s">
        <v>70</v>
      </c>
      <c r="D45" s="239"/>
      <c r="E45" s="241">
        <f>+[1]OTCHET!E255+[1]OTCHET!E256+[1]OTCHET!E257+[1]OTCHET!E258</f>
        <v>0</v>
      </c>
      <c r="F45" s="241">
        <f t="shared" si="1"/>
        <v>0</v>
      </c>
      <c r="G45" s="242">
        <f>+[1]OTCHET!G255+[1]OTCHET!G256+[1]OTCHET!G257+[1]OTCHET!G258</f>
        <v>0</v>
      </c>
      <c r="H45" s="243">
        <f>+[1]OTCHET!H255+[1]OTCHET!H256+[1]OTCHET!H257+[1]OTCHET!H258</f>
        <v>0</v>
      </c>
      <c r="I45" s="243">
        <f>+[1]OTCHET!I255+[1]OTCHET!I256+[1]OTCHET!I257+[1]OTCHET!I258</f>
        <v>0</v>
      </c>
      <c r="J45" s="244">
        <f>+[1]OTCHET!J255+[1]OTCHET!J256+[1]OTCHET!J257+[1]OTCHET!J258</f>
        <v>0</v>
      </c>
      <c r="K45" s="160"/>
      <c r="L45" s="160"/>
      <c r="M45" s="160"/>
      <c r="N45" s="228"/>
      <c r="O45" s="245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106</v>
      </c>
      <c r="B46" s="232" t="s">
        <v>71</v>
      </c>
      <c r="C46" s="232" t="s">
        <v>72</v>
      </c>
      <c r="D46" s="232"/>
      <c r="E46" s="233">
        <f>+[1]OTCHET!E256</f>
        <v>0</v>
      </c>
      <c r="F46" s="233">
        <f t="shared" si="1"/>
        <v>0</v>
      </c>
      <c r="G46" s="234">
        <f>+[1]OTCHET!G256</f>
        <v>0</v>
      </c>
      <c r="H46" s="235">
        <f>+[1]OTCHET!H256</f>
        <v>0</v>
      </c>
      <c r="I46" s="236">
        <f>+[1]OTCHET!I256</f>
        <v>0</v>
      </c>
      <c r="J46" s="237">
        <f>+[1]OTCHET!J256</f>
        <v>0</v>
      </c>
      <c r="K46" s="160"/>
      <c r="L46" s="160"/>
      <c r="M46" s="160"/>
      <c r="N46" s="228"/>
      <c r="O46" s="238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107</v>
      </c>
      <c r="B47" s="230" t="s">
        <v>73</v>
      </c>
      <c r="C47" s="230" t="s">
        <v>74</v>
      </c>
      <c r="D47" s="229"/>
      <c r="E47" s="176">
        <f>+[1]OTCHET!E265+[1]OTCHET!E269+[1]OTCHET!E270+[1]OTCHET!E273</f>
        <v>216267809</v>
      </c>
      <c r="F47" s="176">
        <f t="shared" si="1"/>
        <v>214384756</v>
      </c>
      <c r="G47" s="177">
        <f>+[1]OTCHET!G265+[1]OTCHET!G269+[1]OTCHET!G270+[1]OTCHET!G273</f>
        <v>214384756</v>
      </c>
      <c r="H47" s="178">
        <f>+[1]OTCHET!H265+[1]OTCHET!H269+[1]OTCHET!H270+[1]OTCHET!H273</f>
        <v>0</v>
      </c>
      <c r="I47" s="178">
        <f>+[1]OTCHET!I265+[1]OTCHET!I269+[1]OTCHET!I270+[1]OTCHET!I273</f>
        <v>0</v>
      </c>
      <c r="J47" s="179">
        <f>+[1]OTCHET!J265+[1]OTCHET!J269+[1]OTCHET!J270+[1]OTCHET!J273</f>
        <v>0</v>
      </c>
      <c r="K47" s="160"/>
      <c r="L47" s="160"/>
      <c r="M47" s="160"/>
      <c r="N47" s="228"/>
      <c r="O47" s="180" t="s">
        <v>75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108</v>
      </c>
      <c r="B48" s="230" t="s">
        <v>76</v>
      </c>
      <c r="C48" s="230" t="s">
        <v>77</v>
      </c>
      <c r="D48" s="229"/>
      <c r="E48" s="176">
        <f>[1]OTCHET!E275+[1]OTCHET!E276+[1]OTCHET!E284+[1]OTCHET!E287</f>
        <v>11162856</v>
      </c>
      <c r="F48" s="176">
        <f t="shared" si="1"/>
        <v>8814478</v>
      </c>
      <c r="G48" s="177">
        <f>[1]OTCHET!G275+[1]OTCHET!G276+[1]OTCHET!G284+[1]OTCHET!G287</f>
        <v>8814071</v>
      </c>
      <c r="H48" s="178">
        <f>[1]OTCHET!H275+[1]OTCHET!H276+[1]OTCHET!H284+[1]OTCHET!H287</f>
        <v>0</v>
      </c>
      <c r="I48" s="178">
        <f>[1]OTCHET!I275+[1]OTCHET!I276+[1]OTCHET!I284+[1]OTCHET!I287</f>
        <v>407</v>
      </c>
      <c r="J48" s="179">
        <f>[1]OTCHET!J275+[1]OTCHET!J276+[1]OTCHET!J284+[1]OTCHET!J287</f>
        <v>0</v>
      </c>
      <c r="K48" s="160"/>
      <c r="L48" s="160"/>
      <c r="M48" s="160"/>
      <c r="N48" s="228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110</v>
      </c>
      <c r="B49" s="230" t="s">
        <v>78</v>
      </c>
      <c r="C49" s="230" t="s">
        <v>79</v>
      </c>
      <c r="D49" s="230"/>
      <c r="E49" s="176">
        <f>+[1]OTCHET!E288+[1]OTCHET!E274</f>
        <v>35000000</v>
      </c>
      <c r="F49" s="176">
        <f t="shared" si="1"/>
        <v>35000000</v>
      </c>
      <c r="G49" s="177">
        <f>+[1]OTCHET!G288+[1]OTCHET!G274</f>
        <v>35000000</v>
      </c>
      <c r="H49" s="178">
        <f>+[1]OTCHET!H288+[1]OTCHET!H274</f>
        <v>0</v>
      </c>
      <c r="I49" s="178">
        <f>+[1]OTCHET!I288+[1]OTCHET!I274</f>
        <v>0</v>
      </c>
      <c r="J49" s="179">
        <f>+[1]OTCHET!J288+[1]OTCHET!J274</f>
        <v>0</v>
      </c>
      <c r="K49" s="160"/>
      <c r="L49" s="160"/>
      <c r="M49" s="160"/>
      <c r="N49" s="228"/>
      <c r="O49" s="180" t="s">
        <v>80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115</v>
      </c>
      <c r="B50" s="231" t="s">
        <v>81</v>
      </c>
      <c r="C50" s="246" t="s">
        <v>82</v>
      </c>
      <c r="D50" s="127"/>
      <c r="E50" s="128">
        <f>+[1]OTCHET!E293</f>
        <v>0</v>
      </c>
      <c r="F50" s="128">
        <f t="shared" si="1"/>
        <v>0</v>
      </c>
      <c r="G50" s="129">
        <f>+[1]OTCHET!G293</f>
        <v>0</v>
      </c>
      <c r="H50" s="130">
        <f>+[1]OTCHET!H293</f>
        <v>0</v>
      </c>
      <c r="I50" s="130">
        <f>+[1]OTCHET!I293</f>
        <v>0</v>
      </c>
      <c r="J50" s="131">
        <f>+[1]OTCHET!J293</f>
        <v>0</v>
      </c>
      <c r="K50" s="160"/>
      <c r="L50" s="160"/>
      <c r="M50" s="160"/>
      <c r="N50" s="228"/>
      <c r="O50" s="133" t="s">
        <v>82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6.5" thickBot="1">
      <c r="A51" s="1">
        <v>120</v>
      </c>
      <c r="B51" s="247" t="s">
        <v>83</v>
      </c>
      <c r="C51" s="247" t="s">
        <v>84</v>
      </c>
      <c r="D51" s="248"/>
      <c r="E51" s="249">
        <f>[1]OTCHET!E294</f>
        <v>0</v>
      </c>
      <c r="F51" s="249">
        <f t="shared" si="1"/>
        <v>0</v>
      </c>
      <c r="G51" s="250">
        <f>[1]OTCHET!G294</f>
        <v>0</v>
      </c>
      <c r="H51" s="251">
        <f>[1]OTCHET!H294</f>
        <v>0</v>
      </c>
      <c r="I51" s="251">
        <f>[1]OTCHET!I294</f>
        <v>0</v>
      </c>
      <c r="J51" s="252">
        <f>[1]OTCHET!J294</f>
        <v>0</v>
      </c>
      <c r="K51" s="181"/>
      <c r="L51" s="181"/>
      <c r="M51" s="181"/>
      <c r="N51" s="228"/>
      <c r="O51" s="253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6.5" thickBot="1">
      <c r="A52" s="1">
        <v>125</v>
      </c>
      <c r="B52" s="254" t="s">
        <v>85</v>
      </c>
      <c r="C52" s="255" t="s">
        <v>86</v>
      </c>
      <c r="D52" s="256"/>
      <c r="E52" s="257">
        <f>[1]OTCHET!E296</f>
        <v>0</v>
      </c>
      <c r="F52" s="257">
        <f t="shared" si="1"/>
        <v>0</v>
      </c>
      <c r="G52" s="258">
        <f>[1]OTCHET!G296</f>
        <v>0</v>
      </c>
      <c r="H52" s="259">
        <f>[1]OTCHET!H296</f>
        <v>0</v>
      </c>
      <c r="I52" s="259">
        <f>[1]OTCHET!I296</f>
        <v>0</v>
      </c>
      <c r="J52" s="260">
        <f>[1]OTCHET!J296</f>
        <v>0</v>
      </c>
      <c r="K52" s="261"/>
      <c r="L52" s="261"/>
      <c r="M52" s="262"/>
      <c r="N52" s="228"/>
      <c r="O52" s="263" t="s">
        <v>86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5.75">
      <c r="A53" s="264">
        <v>127</v>
      </c>
      <c r="B53" s="184" t="s">
        <v>87</v>
      </c>
      <c r="C53" s="184" t="s">
        <v>88</v>
      </c>
      <c r="D53" s="265"/>
      <c r="E53" s="266">
        <f>+[1]OTCHET!E297</f>
        <v>0</v>
      </c>
      <c r="F53" s="266">
        <f t="shared" si="1"/>
        <v>0</v>
      </c>
      <c r="G53" s="267">
        <f>+[1]OTCHET!G297</f>
        <v>0</v>
      </c>
      <c r="H53" s="268">
        <f>+[1]OTCHET!H297</f>
        <v>0</v>
      </c>
      <c r="I53" s="268">
        <f>+[1]OTCHET!I297</f>
        <v>0</v>
      </c>
      <c r="J53" s="269">
        <f>+[1]OTCHET!J297</f>
        <v>0</v>
      </c>
      <c r="K53" s="270"/>
      <c r="L53" s="270"/>
      <c r="M53" s="271"/>
      <c r="N53" s="204"/>
      <c r="O53" s="272" t="s">
        <v>88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9.5" thickBot="1">
      <c r="A54" s="1">
        <v>130</v>
      </c>
      <c r="B54" s="273" t="s">
        <v>89</v>
      </c>
      <c r="C54" s="274" t="s">
        <v>90</v>
      </c>
      <c r="D54" s="274"/>
      <c r="E54" s="275">
        <f t="shared" ref="E54:J54" si="4">+E55+E56+E60</f>
        <v>334086196</v>
      </c>
      <c r="F54" s="275">
        <f t="shared" si="4"/>
        <v>329520084</v>
      </c>
      <c r="G54" s="276">
        <f t="shared" si="4"/>
        <v>318933237</v>
      </c>
      <c r="H54" s="277">
        <f t="shared" si="4"/>
        <v>0</v>
      </c>
      <c r="I54" s="278">
        <f t="shared" si="4"/>
        <v>-90813</v>
      </c>
      <c r="J54" s="279">
        <f t="shared" si="4"/>
        <v>10677660</v>
      </c>
      <c r="K54" s="114">
        <f>+K55+K56+K59</f>
        <v>0</v>
      </c>
      <c r="L54" s="114">
        <f>+L55+L56+L59</f>
        <v>0</v>
      </c>
      <c r="M54" s="114">
        <f>+M55+M56+M59</f>
        <v>0</v>
      </c>
      <c r="N54" s="124"/>
      <c r="O54" s="280" t="s">
        <v>90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6.5" thickTop="1">
      <c r="A55" s="1">
        <v>135</v>
      </c>
      <c r="B55" s="239" t="s">
        <v>91</v>
      </c>
      <c r="C55" s="240" t="s">
        <v>92</v>
      </c>
      <c r="D55" s="239"/>
      <c r="E55" s="281">
        <f>+[1]OTCHET!E357+[1]OTCHET!E371+[1]OTCHET!E384</f>
        <v>340630390</v>
      </c>
      <c r="F55" s="281">
        <f t="shared" si="1"/>
        <v>323657864</v>
      </c>
      <c r="G55" s="282">
        <f>+[1]OTCHET!G357+[1]OTCHET!G371+[1]OTCHET!G384</f>
        <v>323657864</v>
      </c>
      <c r="H55" s="283">
        <f>+[1]OTCHET!H357+[1]OTCHET!H371+[1]OTCHET!H384</f>
        <v>0</v>
      </c>
      <c r="I55" s="283">
        <f>+[1]OTCHET!I357+[1]OTCHET!I371+[1]OTCHET!I384</f>
        <v>0</v>
      </c>
      <c r="J55" s="284">
        <f>+[1]OTCHET!J357+[1]OTCHET!J371+[1]OTCHET!J384</f>
        <v>0</v>
      </c>
      <c r="K55" s="271"/>
      <c r="L55" s="271"/>
      <c r="M55" s="271"/>
      <c r="N55" s="204"/>
      <c r="O55" s="285" t="s">
        <v>92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5.75">
      <c r="A56" s="1">
        <v>140</v>
      </c>
      <c r="B56" s="229" t="s">
        <v>93</v>
      </c>
      <c r="C56" s="230" t="s">
        <v>94</v>
      </c>
      <c r="D56" s="229"/>
      <c r="E56" s="286">
        <f>+[1]OTCHET!E379+[1]OTCHET!E387+[1]OTCHET!E392+[1]OTCHET!E395+[1]OTCHET!E398+[1]OTCHET!E401+[1]OTCHET!E402+[1]OTCHET!E405+[1]OTCHET!E418+[1]OTCHET!E419+[1]OTCHET!E420+[1]OTCHET!E421+[1]OTCHET!E422</f>
        <v>-6544194</v>
      </c>
      <c r="F56" s="286">
        <f t="shared" si="1"/>
        <v>-4839242</v>
      </c>
      <c r="G56" s="287">
        <f>+[1]OTCHET!G379+[1]OTCHET!G387+[1]OTCHET!G392+[1]OTCHET!G395+[1]OTCHET!G398+[1]OTCHET!G401+[1]OTCHET!G402+[1]OTCHET!G405+[1]OTCHET!G418+[1]OTCHET!G419+[1]OTCHET!G420+[1]OTCHET!G421+[1]OTCHET!G422</f>
        <v>-4724627</v>
      </c>
      <c r="H56" s="288">
        <f>+[1]OTCHET!H379+[1]OTCHET!H387+[1]OTCHET!H392+[1]OTCHET!H395+[1]OTCHET!H398+[1]OTCHET!H401+[1]OTCHET!H402+[1]OTCHET!H405+[1]OTCHET!H418+[1]OTCHET!H419+[1]OTCHET!H420+[1]OTCHET!H421+[1]OTCHET!H422</f>
        <v>0</v>
      </c>
      <c r="I56" s="288">
        <f>+[1]OTCHET!I379+[1]OTCHET!I387+[1]OTCHET!I392+[1]OTCHET!I395+[1]OTCHET!I398+[1]OTCHET!I401+[1]OTCHET!I402+[1]OTCHET!I405+[1]OTCHET!I418+[1]OTCHET!I419+[1]OTCHET!I420+[1]OTCHET!I421+[1]OTCHET!I422</f>
        <v>-90813</v>
      </c>
      <c r="J56" s="289">
        <f>+[1]OTCHET!J379+[1]OTCHET!J387+[1]OTCHET!J392+[1]OTCHET!J395+[1]OTCHET!J398+[1]OTCHET!J401+[1]OTCHET!J402+[1]OTCHET!J405+[1]OTCHET!J418+[1]OTCHET!J419+[1]OTCHET!J420+[1]OTCHET!J421+[1]OTCHET!J422</f>
        <v>-23802</v>
      </c>
      <c r="K56" s="271"/>
      <c r="L56" s="271"/>
      <c r="M56" s="271"/>
      <c r="N56" s="204"/>
      <c r="O56" s="290" t="s">
        <v>94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5.75">
      <c r="A57" s="1">
        <v>145</v>
      </c>
      <c r="B57" s="127" t="s">
        <v>95</v>
      </c>
      <c r="C57" s="127" t="s">
        <v>96</v>
      </c>
      <c r="D57" s="231"/>
      <c r="E57" s="291">
        <f>+[1]OTCHET!E418+[1]OTCHET!E419+[1]OTCHET!E420+[1]OTCHET!E421+[1]OTCHET!E422</f>
        <v>0</v>
      </c>
      <c r="F57" s="291">
        <f t="shared" si="1"/>
        <v>0</v>
      </c>
      <c r="G57" s="292">
        <f>+[1]OTCHET!G418+[1]OTCHET!G419+[1]OTCHET!G420+[1]OTCHET!G421+[1]OTCHET!G422</f>
        <v>0</v>
      </c>
      <c r="H57" s="293">
        <f>+[1]OTCHET!H418+[1]OTCHET!H419+[1]OTCHET!H420+[1]OTCHET!H421+[1]OTCHET!H422</f>
        <v>0</v>
      </c>
      <c r="I57" s="293">
        <f>+[1]OTCHET!I418+[1]OTCHET!I419+[1]OTCHET!I420+[1]OTCHET!I421+[1]OTCHET!I422</f>
        <v>0</v>
      </c>
      <c r="J57" s="294">
        <f>+[1]OTCHET!J418+[1]OTCHET!J419+[1]OTCHET!J420+[1]OTCHET!J421+[1]OTCHET!J422</f>
        <v>0</v>
      </c>
      <c r="K57" s="271"/>
      <c r="L57" s="271"/>
      <c r="M57" s="271"/>
      <c r="N57" s="204"/>
      <c r="O57" s="295" t="s">
        <v>96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150</v>
      </c>
      <c r="B58" s="296" t="s">
        <v>97</v>
      </c>
      <c r="C58" s="296" t="s">
        <v>32</v>
      </c>
      <c r="D58" s="297"/>
      <c r="E58" s="298">
        <f>[1]OTCHET!E401</f>
        <v>0</v>
      </c>
      <c r="F58" s="298">
        <f t="shared" si="1"/>
        <v>0</v>
      </c>
      <c r="G58" s="299">
        <f>[1]OTCHET!G401</f>
        <v>0</v>
      </c>
      <c r="H58" s="300">
        <f>[1]OTCHET!H401</f>
        <v>0</v>
      </c>
      <c r="I58" s="300">
        <f>[1]OTCHET!I401</f>
        <v>0</v>
      </c>
      <c r="J58" s="301">
        <f>[1]OTCHET!J401</f>
        <v>0</v>
      </c>
      <c r="K58" s="271"/>
      <c r="L58" s="271"/>
      <c r="M58" s="271"/>
      <c r="N58" s="204"/>
      <c r="O58" s="302" t="s">
        <v>32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 hidden="1" customHeight="1">
      <c r="A59" s="1">
        <v>160</v>
      </c>
      <c r="B59" s="303"/>
      <c r="C59" s="304"/>
      <c r="D59" s="239"/>
      <c r="E59" s="281"/>
      <c r="F59" s="281">
        <f t="shared" si="1"/>
        <v>0</v>
      </c>
      <c r="G59" s="282"/>
      <c r="H59" s="283"/>
      <c r="I59" s="283"/>
      <c r="J59" s="284"/>
      <c r="K59" s="271"/>
      <c r="L59" s="271"/>
      <c r="M59" s="271"/>
      <c r="N59" s="204"/>
      <c r="O59" s="285"/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264">
        <v>162</v>
      </c>
      <c r="B60" s="305" t="s">
        <v>98</v>
      </c>
      <c r="C60" s="206" t="s">
        <v>99</v>
      </c>
      <c r="D60" s="305"/>
      <c r="E60" s="207">
        <f>[1]OTCHET!E408</f>
        <v>0</v>
      </c>
      <c r="F60" s="207">
        <f t="shared" si="1"/>
        <v>10701462</v>
      </c>
      <c r="G60" s="208">
        <f>[1]OTCHET!G408</f>
        <v>0</v>
      </c>
      <c r="H60" s="209">
        <f>[1]OTCHET!H408</f>
        <v>0</v>
      </c>
      <c r="I60" s="209">
        <f>[1]OTCHET!I408</f>
        <v>0</v>
      </c>
      <c r="J60" s="210">
        <f>[1]OTCHET!J408</f>
        <v>10701462</v>
      </c>
      <c r="K60" s="306"/>
      <c r="L60" s="306"/>
      <c r="M60" s="306"/>
      <c r="N60" s="204"/>
      <c r="O60" s="212" t="s">
        <v>99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9.5" thickBot="1">
      <c r="A61" s="1">
        <v>165</v>
      </c>
      <c r="B61" s="307" t="s">
        <v>100</v>
      </c>
      <c r="C61" s="308" t="s">
        <v>101</v>
      </c>
      <c r="D61" s="309"/>
      <c r="E61" s="310">
        <f>+[1]OTCHET!E248</f>
        <v>0</v>
      </c>
      <c r="F61" s="310">
        <f t="shared" si="1"/>
        <v>0</v>
      </c>
      <c r="G61" s="311">
        <f>+[1]OTCHET!G248</f>
        <v>0</v>
      </c>
      <c r="H61" s="312">
        <f>+[1]OTCHET!H248</f>
        <v>0</v>
      </c>
      <c r="I61" s="312">
        <f>+[1]OTCHET!I248</f>
        <v>0</v>
      </c>
      <c r="J61" s="313">
        <f>+[1]OTCHET!J248</f>
        <v>0</v>
      </c>
      <c r="K61" s="314"/>
      <c r="L61" s="314"/>
      <c r="M61" s="314"/>
      <c r="N61" s="204"/>
      <c r="O61" s="315" t="s">
        <v>101</v>
      </c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20.25" thickTop="1" thickBot="1">
      <c r="A62" s="1">
        <v>175</v>
      </c>
      <c r="B62" s="316" t="s">
        <v>102</v>
      </c>
      <c r="C62" s="317"/>
      <c r="D62" s="317"/>
      <c r="E62" s="318">
        <f t="shared" ref="E62:J62" si="5">+E22-E38+E54-E61</f>
        <v>62645832</v>
      </c>
      <c r="F62" s="318">
        <f t="shared" si="5"/>
        <v>63016709</v>
      </c>
      <c r="G62" s="319">
        <f t="shared" si="5"/>
        <v>62993654</v>
      </c>
      <c r="H62" s="320">
        <f t="shared" si="5"/>
        <v>951386</v>
      </c>
      <c r="I62" s="320">
        <f t="shared" si="5"/>
        <v>-1643752</v>
      </c>
      <c r="J62" s="321">
        <f t="shared" si="5"/>
        <v>715421</v>
      </c>
      <c r="K62" s="114">
        <f>+K22-K38+K54</f>
        <v>0</v>
      </c>
      <c r="L62" s="114">
        <f>+L22-L38+L54</f>
        <v>0</v>
      </c>
      <c r="M62" s="114">
        <f>+M22-M38+M54</f>
        <v>0</v>
      </c>
      <c r="N62" s="204"/>
      <c r="O62" s="322"/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2" hidden="1" customHeight="1">
      <c r="A63" s="1">
        <v>180</v>
      </c>
      <c r="B63" s="323">
        <f>+IF(+SUM(E$63:J$63)=0,0,"Контрола: дефицит/излишък = финансиране с обратен знак (V. + VІ. = 0)")</f>
        <v>0</v>
      </c>
      <c r="C63" s="324"/>
      <c r="D63" s="324"/>
      <c r="E63" s="325">
        <f t="shared" ref="E63:J63" si="6">+E$62+E$64</f>
        <v>0</v>
      </c>
      <c r="F63" s="325">
        <f t="shared" si="6"/>
        <v>0</v>
      </c>
      <c r="G63" s="326">
        <f t="shared" si="6"/>
        <v>0</v>
      </c>
      <c r="H63" s="326">
        <f t="shared" si="6"/>
        <v>0</v>
      </c>
      <c r="I63" s="326">
        <f t="shared" si="6"/>
        <v>0</v>
      </c>
      <c r="J63" s="327">
        <f t="shared" si="6"/>
        <v>0</v>
      </c>
      <c r="K63" s="271" t="e">
        <f>+K62+K64</f>
        <v>#REF!</v>
      </c>
      <c r="L63" s="271" t="e">
        <f>+L62+L64</f>
        <v>#REF!</v>
      </c>
      <c r="M63" s="271" t="e">
        <f>+M62+M64</f>
        <v>#REF!</v>
      </c>
      <c r="N63" s="204"/>
      <c r="O63" s="328"/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19.5" thickBot="1">
      <c r="A64" s="1">
        <v>185</v>
      </c>
      <c r="B64" s="107" t="s">
        <v>103</v>
      </c>
      <c r="C64" s="329" t="s">
        <v>104</v>
      </c>
      <c r="D64" s="329"/>
      <c r="E64" s="330">
        <f>SUM(+E66+E74+E75+E82+E83+E84+E87+E88+E89+E90+E91+E92+E93)</f>
        <v>-62645832</v>
      </c>
      <c r="F64" s="330">
        <f>SUM(+F66+F74+F75+F82+F83+F84+F87+F88+F89+F90+F91+F92+F93)</f>
        <v>-63016709</v>
      </c>
      <c r="G64" s="331">
        <f t="shared" ref="G64:L64" si="7">SUM(+G66+G74+G75+G82+G83+G84+G87+G88+G89+G90+G91+G92+G93)</f>
        <v>-62993654</v>
      </c>
      <c r="H64" s="332">
        <f>SUM(+H66+H74+H75+H82+H83+H84+H87+H88+H89+H90+H91+H92+H93)</f>
        <v>-951386</v>
      </c>
      <c r="I64" s="332">
        <f>SUM(+I66+I74+I75+I82+I83+I84+I87+I88+I89+I90+I91+I92+I93)</f>
        <v>1643752</v>
      </c>
      <c r="J64" s="333">
        <f>SUM(+J66+J74+J75+J82+J83+J84+J87+J88+J89+J90+J91+J92+J93)</f>
        <v>-715421</v>
      </c>
      <c r="K64" s="334" t="e">
        <f t="shared" si="7"/>
        <v>#REF!</v>
      </c>
      <c r="L64" s="334" t="e">
        <f t="shared" si="7"/>
        <v>#REF!</v>
      </c>
      <c r="M64" s="334" t="e">
        <f>SUM(+M66+M74+M75+M82+M83+M84+M87+M88+M89+M90+M91+M93+M94)</f>
        <v>#REF!</v>
      </c>
      <c r="N64" s="204"/>
      <c r="O64" s="335" t="s">
        <v>104</v>
      </c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6.5" hidden="1" thickTop="1">
      <c r="A65" s="1">
        <v>190</v>
      </c>
      <c r="B65" s="336"/>
      <c r="C65" s="336"/>
      <c r="D65" s="336"/>
      <c r="E65" s="337"/>
      <c r="F65" s="338">
        <f t="shared" si="1"/>
        <v>0</v>
      </c>
      <c r="G65" s="339"/>
      <c r="H65" s="340"/>
      <c r="I65" s="340"/>
      <c r="J65" s="341"/>
      <c r="K65" s="342"/>
      <c r="L65" s="342"/>
      <c r="M65" s="342"/>
      <c r="N65" s="204"/>
      <c r="O65" s="343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6.5" thickTop="1">
      <c r="A66" s="344">
        <v>195</v>
      </c>
      <c r="B66" s="231" t="s">
        <v>105</v>
      </c>
      <c r="C66" s="127" t="s">
        <v>106</v>
      </c>
      <c r="D66" s="231"/>
      <c r="E66" s="291">
        <f>SUM(E67:E73)</f>
        <v>-45973121</v>
      </c>
      <c r="F66" s="291">
        <f>SUM(F67:F73)</f>
        <v>-45987864</v>
      </c>
      <c r="G66" s="292">
        <f t="shared" ref="G66:M66" si="8">SUM(G67:G73)</f>
        <v>-35645832</v>
      </c>
      <c r="H66" s="293">
        <f>SUM(H67:H73)</f>
        <v>-10342032</v>
      </c>
      <c r="I66" s="293">
        <f>SUM(I67:I73)</f>
        <v>0</v>
      </c>
      <c r="J66" s="294">
        <f>SUM(J67:J73)</f>
        <v>0</v>
      </c>
      <c r="K66" s="345" t="e">
        <f t="shared" si="8"/>
        <v>#REF!</v>
      </c>
      <c r="L66" s="345" t="e">
        <f t="shared" si="8"/>
        <v>#REF!</v>
      </c>
      <c r="M66" s="345" t="e">
        <f t="shared" si="8"/>
        <v>#REF!</v>
      </c>
      <c r="N66" s="204"/>
      <c r="O66" s="295" t="s">
        <v>106</v>
      </c>
      <c r="P66" s="346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5.75">
      <c r="A67" s="347">
        <v>200</v>
      </c>
      <c r="B67" s="348" t="s">
        <v>107</v>
      </c>
      <c r="C67" s="348" t="s">
        <v>108</v>
      </c>
      <c r="D67" s="348"/>
      <c r="E67" s="349">
        <f>+[1]OTCHET!E478+[1]OTCHET!E479+[1]OTCHET!E482+[1]OTCHET!E483+[1]OTCHET!E486+[1]OTCHET!E487+[1]OTCHET!E491</f>
        <v>0</v>
      </c>
      <c r="F67" s="349">
        <f t="shared" si="1"/>
        <v>0</v>
      </c>
      <c r="G67" s="350">
        <f>+[1]OTCHET!G478+[1]OTCHET!G479+[1]OTCHET!G482+[1]OTCHET!G483+[1]OTCHET!G486+[1]OTCHET!G487+[1]OTCHET!G491</f>
        <v>0</v>
      </c>
      <c r="H67" s="351">
        <f>+[1]OTCHET!H478+[1]OTCHET!H479+[1]OTCHET!H482+[1]OTCHET!H483+[1]OTCHET!H486+[1]OTCHET!H487+[1]OTCHET!H491</f>
        <v>0</v>
      </c>
      <c r="I67" s="351">
        <f>+[1]OTCHET!I478+[1]OTCHET!I479+[1]OTCHET!I482+[1]OTCHET!I483+[1]OTCHET!I486+[1]OTCHET!I487+[1]OTCHET!I491</f>
        <v>0</v>
      </c>
      <c r="J67" s="352">
        <f>+[1]OTCHET!J478+[1]OTCHET!J479+[1]OTCHET!J482+[1]OTCHET!J483+[1]OTCHET!J486+[1]OTCHET!J487+[1]OTCHET!J491</f>
        <v>0</v>
      </c>
      <c r="K67" s="353" t="e">
        <f>+#REF!+#REF!+#REF!+#REF!+#REF!+#REF!+#REF!</f>
        <v>#REF!</v>
      </c>
      <c r="L67" s="353" t="e">
        <f>+#REF!+#REF!+#REF!+#REF!+#REF!+#REF!+#REF!</f>
        <v>#REF!</v>
      </c>
      <c r="M67" s="353" t="e">
        <f>+#REF!+#REF!+#REF!+#REF!+#REF!+#REF!+#REF!</f>
        <v>#REF!</v>
      </c>
      <c r="N67" s="204"/>
      <c r="O67" s="354" t="s">
        <v>108</v>
      </c>
      <c r="P67" s="355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5.75">
      <c r="A68" s="347">
        <v>205</v>
      </c>
      <c r="B68" s="356" t="s">
        <v>109</v>
      </c>
      <c r="C68" s="356" t="s">
        <v>110</v>
      </c>
      <c r="D68" s="356"/>
      <c r="E68" s="357">
        <f>+[1]OTCHET!E480+[1]OTCHET!E481+[1]OTCHET!E484+[1]OTCHET!E485+[1]OTCHET!E488+[1]OTCHET!E489+[1]OTCHET!E490+[1]OTCHET!E492</f>
        <v>-45973121</v>
      </c>
      <c r="F68" s="357">
        <f t="shared" si="1"/>
        <v>-45973121</v>
      </c>
      <c r="G68" s="358">
        <f>+[1]OTCHET!G480+[1]OTCHET!G481+[1]OTCHET!G484+[1]OTCHET!G485+[1]OTCHET!G488+[1]OTCHET!G489+[1]OTCHET!G490+[1]OTCHET!G492</f>
        <v>-35645832</v>
      </c>
      <c r="H68" s="359">
        <f>+[1]OTCHET!H480+[1]OTCHET!H481+[1]OTCHET!H484+[1]OTCHET!H485+[1]OTCHET!H488+[1]OTCHET!H489+[1]OTCHET!H490+[1]OTCHET!H492</f>
        <v>-10327289</v>
      </c>
      <c r="I68" s="359">
        <f>+[1]OTCHET!I480+[1]OTCHET!I481+[1]OTCHET!I484+[1]OTCHET!I485+[1]OTCHET!I488+[1]OTCHET!I489+[1]OTCHET!I490+[1]OTCHET!I492</f>
        <v>0</v>
      </c>
      <c r="J68" s="360">
        <f>+[1]OTCHET!J480+[1]OTCHET!J481+[1]OTCHET!J484+[1]OTCHET!J485+[1]OTCHET!J488+[1]OTCHET!J489+[1]OTCHET!J490+[1]OTCHET!J492</f>
        <v>0</v>
      </c>
      <c r="K68" s="353" t="e">
        <f>+#REF!+#REF!+#REF!+#REF!+#REF!+#REF!+#REF!+#REF!</f>
        <v>#REF!</v>
      </c>
      <c r="L68" s="353" t="e">
        <f>+#REF!+#REF!+#REF!+#REF!+#REF!+#REF!+#REF!+#REF!</f>
        <v>#REF!</v>
      </c>
      <c r="M68" s="353" t="e">
        <f>+#REF!+#REF!+#REF!+#REF!+#REF!+#REF!+#REF!+#REF!</f>
        <v>#REF!</v>
      </c>
      <c r="N68" s="204"/>
      <c r="O68" s="361" t="s">
        <v>110</v>
      </c>
      <c r="P68" s="355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47">
        <v>210</v>
      </c>
      <c r="B69" s="356" t="s">
        <v>111</v>
      </c>
      <c r="C69" s="356" t="s">
        <v>112</v>
      </c>
      <c r="D69" s="356"/>
      <c r="E69" s="357">
        <f>+[1]OTCHET!E493</f>
        <v>0</v>
      </c>
      <c r="F69" s="357">
        <f t="shared" si="1"/>
        <v>0</v>
      </c>
      <c r="G69" s="358">
        <f>+[1]OTCHET!G493</f>
        <v>0</v>
      </c>
      <c r="H69" s="359">
        <f>+[1]OTCHET!H493</f>
        <v>0</v>
      </c>
      <c r="I69" s="359">
        <f>+[1]OTCHET!I493</f>
        <v>0</v>
      </c>
      <c r="J69" s="360">
        <f>+[1]OTCHET!J493</f>
        <v>0</v>
      </c>
      <c r="K69" s="353" t="e">
        <f>+#REF!</f>
        <v>#REF!</v>
      </c>
      <c r="L69" s="353" t="e">
        <f>+#REF!</f>
        <v>#REF!</v>
      </c>
      <c r="M69" s="353" t="e">
        <f>+#REF!</f>
        <v>#REF!</v>
      </c>
      <c r="N69" s="204"/>
      <c r="O69" s="361" t="s">
        <v>112</v>
      </c>
      <c r="P69" s="355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47">
        <v>215</v>
      </c>
      <c r="B70" s="356" t="s">
        <v>113</v>
      </c>
      <c r="C70" s="356" t="s">
        <v>114</v>
      </c>
      <c r="D70" s="356"/>
      <c r="E70" s="357">
        <f>+[1]OTCHET!E498</f>
        <v>0</v>
      </c>
      <c r="F70" s="357">
        <f t="shared" si="1"/>
        <v>0</v>
      </c>
      <c r="G70" s="358">
        <f>+[1]OTCHET!G498</f>
        <v>0</v>
      </c>
      <c r="H70" s="359">
        <f>+[1]OTCHET!H498</f>
        <v>0</v>
      </c>
      <c r="I70" s="359">
        <f>+[1]OTCHET!I498</f>
        <v>0</v>
      </c>
      <c r="J70" s="360">
        <f>+[1]OTCHET!J498</f>
        <v>0</v>
      </c>
      <c r="K70" s="353" t="e">
        <f>+#REF!</f>
        <v>#REF!</v>
      </c>
      <c r="L70" s="353" t="e">
        <f>+#REF!</f>
        <v>#REF!</v>
      </c>
      <c r="M70" s="353" t="e">
        <f>+#REF!</f>
        <v>#REF!</v>
      </c>
      <c r="N70" s="204"/>
      <c r="O70" s="361" t="s">
        <v>114</v>
      </c>
      <c r="P70" s="355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47">
        <v>220</v>
      </c>
      <c r="B71" s="356" t="s">
        <v>115</v>
      </c>
      <c r="C71" s="356" t="s">
        <v>116</v>
      </c>
      <c r="D71" s="356"/>
      <c r="E71" s="357">
        <f>+[1]OTCHET!E538</f>
        <v>0</v>
      </c>
      <c r="F71" s="357">
        <f t="shared" si="1"/>
        <v>0</v>
      </c>
      <c r="G71" s="358">
        <f>+[1]OTCHET!G538</f>
        <v>0</v>
      </c>
      <c r="H71" s="359">
        <f>+[1]OTCHET!H538</f>
        <v>0</v>
      </c>
      <c r="I71" s="359">
        <f>+[1]OTCHET!I538</f>
        <v>0</v>
      </c>
      <c r="J71" s="360">
        <f>+[1]OTCHET!J538</f>
        <v>0</v>
      </c>
      <c r="K71" s="353" t="e">
        <f>+#REF!</f>
        <v>#REF!</v>
      </c>
      <c r="L71" s="353" t="e">
        <f>+#REF!</f>
        <v>#REF!</v>
      </c>
      <c r="M71" s="353" t="e">
        <f>+#REF!</f>
        <v>#REF!</v>
      </c>
      <c r="N71" s="204"/>
      <c r="O71" s="361" t="s">
        <v>116</v>
      </c>
      <c r="P71" s="355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47">
        <v>230</v>
      </c>
      <c r="B72" s="362" t="s">
        <v>117</v>
      </c>
      <c r="C72" s="362" t="s">
        <v>118</v>
      </c>
      <c r="D72" s="362"/>
      <c r="E72" s="357">
        <f>+[1]OTCHET!E577+[1]OTCHET!E578</f>
        <v>0</v>
      </c>
      <c r="F72" s="357">
        <f t="shared" si="1"/>
        <v>15209</v>
      </c>
      <c r="G72" s="358">
        <f>+[1]OTCHET!G577+[1]OTCHET!G578</f>
        <v>0</v>
      </c>
      <c r="H72" s="359">
        <f>+[1]OTCHET!H577+[1]OTCHET!H578</f>
        <v>15209</v>
      </c>
      <c r="I72" s="359">
        <f>+[1]OTCHET!I577+[1]OTCHET!I578</f>
        <v>0</v>
      </c>
      <c r="J72" s="360">
        <f>+[1]OTCHET!J577+[1]OTCHET!J578</f>
        <v>0</v>
      </c>
      <c r="K72" s="353" t="e">
        <f>+#REF!+#REF!</f>
        <v>#REF!</v>
      </c>
      <c r="L72" s="353" t="e">
        <f>+#REF!+#REF!</f>
        <v>#REF!</v>
      </c>
      <c r="M72" s="353" t="e">
        <f>+#REF!+#REF!</f>
        <v>#REF!</v>
      </c>
      <c r="N72" s="204"/>
      <c r="O72" s="361" t="s">
        <v>118</v>
      </c>
      <c r="P72" s="355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47">
        <v>235</v>
      </c>
      <c r="B73" s="363" t="s">
        <v>119</v>
      </c>
      <c r="C73" s="363" t="s">
        <v>120</v>
      </c>
      <c r="D73" s="363"/>
      <c r="E73" s="364">
        <f>+[1]OTCHET!E579+[1]OTCHET!E580+[1]OTCHET!E581</f>
        <v>0</v>
      </c>
      <c r="F73" s="364">
        <f t="shared" si="1"/>
        <v>-29952</v>
      </c>
      <c r="G73" s="365">
        <f>+[1]OTCHET!G579+[1]OTCHET!G580+[1]OTCHET!G581</f>
        <v>0</v>
      </c>
      <c r="H73" s="366">
        <f>+[1]OTCHET!H579+[1]OTCHET!H580+[1]OTCHET!H581</f>
        <v>-29952</v>
      </c>
      <c r="I73" s="366">
        <f>+[1]OTCHET!I579+[1]OTCHET!I580+[1]OTCHET!I581</f>
        <v>0</v>
      </c>
      <c r="J73" s="367">
        <f>+[1]OTCHET!J579+[1]OTCHET!J580+[1]OTCHET!J581</f>
        <v>0</v>
      </c>
      <c r="K73" s="353" t="e">
        <f>+#REF!+#REF!+#REF!</f>
        <v>#REF!</v>
      </c>
      <c r="L73" s="353" t="e">
        <f>+#REF!+#REF!+#REF!</f>
        <v>#REF!</v>
      </c>
      <c r="M73" s="353" t="e">
        <f>+#REF!+#REF!+#REF!</f>
        <v>#REF!</v>
      </c>
      <c r="N73" s="204"/>
      <c r="O73" s="368" t="s">
        <v>120</v>
      </c>
      <c r="P73" s="355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47">
        <v>240</v>
      </c>
      <c r="B74" s="239" t="s">
        <v>121</v>
      </c>
      <c r="C74" s="240" t="s">
        <v>122</v>
      </c>
      <c r="D74" s="239"/>
      <c r="E74" s="281">
        <f>[1]OTCHET!E457</f>
        <v>0</v>
      </c>
      <c r="F74" s="281">
        <f t="shared" si="1"/>
        <v>0</v>
      </c>
      <c r="G74" s="282">
        <f>[1]OTCHET!G457</f>
        <v>0</v>
      </c>
      <c r="H74" s="283">
        <f>[1]OTCHET!H457</f>
        <v>0</v>
      </c>
      <c r="I74" s="283">
        <f>[1]OTCHET!I457</f>
        <v>0</v>
      </c>
      <c r="J74" s="284">
        <f>[1]OTCHET!J457</f>
        <v>0</v>
      </c>
      <c r="K74" s="353" t="e">
        <f>#REF!</f>
        <v>#REF!</v>
      </c>
      <c r="L74" s="353" t="e">
        <f>#REF!</f>
        <v>#REF!</v>
      </c>
      <c r="M74" s="353" t="e">
        <f>#REF!</f>
        <v>#REF!</v>
      </c>
      <c r="N74" s="204"/>
      <c r="O74" s="285" t="s">
        <v>122</v>
      </c>
      <c r="P74" s="355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47">
        <v>245</v>
      </c>
      <c r="B75" s="231" t="s">
        <v>123</v>
      </c>
      <c r="C75" s="127" t="s">
        <v>124</v>
      </c>
      <c r="D75" s="231"/>
      <c r="E75" s="291">
        <f>SUM(E76:E81)</f>
        <v>-16672711</v>
      </c>
      <c r="F75" s="291">
        <f>SUM(F76:F81)</f>
        <v>-16705298</v>
      </c>
      <c r="G75" s="292">
        <f t="shared" ref="G75:M75" si="9">SUM(G76:G81)</f>
        <v>-27000000</v>
      </c>
      <c r="H75" s="293">
        <f>SUM(H76:H81)</f>
        <v>10294702</v>
      </c>
      <c r="I75" s="293">
        <f>SUM(I76:I81)</f>
        <v>0</v>
      </c>
      <c r="J75" s="294">
        <f>SUM(J76:J81)</f>
        <v>0</v>
      </c>
      <c r="K75" s="369">
        <f t="shared" si="9"/>
        <v>0</v>
      </c>
      <c r="L75" s="369">
        <f t="shared" si="9"/>
        <v>0</v>
      </c>
      <c r="M75" s="369">
        <f t="shared" si="9"/>
        <v>0</v>
      </c>
      <c r="N75" s="204"/>
      <c r="O75" s="295" t="s">
        <v>124</v>
      </c>
      <c r="P75" s="355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47">
        <v>250</v>
      </c>
      <c r="B76" s="348" t="s">
        <v>125</v>
      </c>
      <c r="C76" s="348" t="s">
        <v>126</v>
      </c>
      <c r="D76" s="348"/>
      <c r="E76" s="349">
        <f>+[1]OTCHET!E462+[1]OTCHET!E465</f>
        <v>-62000000</v>
      </c>
      <c r="F76" s="349">
        <f t="shared" si="1"/>
        <v>-62000000</v>
      </c>
      <c r="G76" s="350">
        <f>+[1]OTCHET!G462+[1]OTCHET!G465</f>
        <v>-62000000</v>
      </c>
      <c r="H76" s="351">
        <f>+[1]OTCHET!H462+[1]OTCHET!H465</f>
        <v>0</v>
      </c>
      <c r="I76" s="351">
        <f>+[1]OTCHET!I462+[1]OTCHET!I465</f>
        <v>0</v>
      </c>
      <c r="J76" s="352">
        <f>+[1]OTCHET!J462+[1]OTCHET!J465</f>
        <v>0</v>
      </c>
      <c r="K76" s="369"/>
      <c r="L76" s="369"/>
      <c r="M76" s="369"/>
      <c r="N76" s="204"/>
      <c r="O76" s="354" t="s">
        <v>126</v>
      </c>
      <c r="P76" s="355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47">
        <v>260</v>
      </c>
      <c r="B77" s="356" t="s">
        <v>127</v>
      </c>
      <c r="C77" s="356" t="s">
        <v>128</v>
      </c>
      <c r="D77" s="356"/>
      <c r="E77" s="357">
        <f>+[1]OTCHET!E463+[1]OTCHET!E466</f>
        <v>35000000</v>
      </c>
      <c r="F77" s="357">
        <f t="shared" si="1"/>
        <v>35000000</v>
      </c>
      <c r="G77" s="358">
        <f>+[1]OTCHET!G463+[1]OTCHET!G466</f>
        <v>35000000</v>
      </c>
      <c r="H77" s="359">
        <f>+[1]OTCHET!H463+[1]OTCHET!H466</f>
        <v>0</v>
      </c>
      <c r="I77" s="359">
        <f>+[1]OTCHET!I463+[1]OTCHET!I466</f>
        <v>0</v>
      </c>
      <c r="J77" s="360">
        <f>+[1]OTCHET!J463+[1]OTCHET!J466</f>
        <v>0</v>
      </c>
      <c r="K77" s="369"/>
      <c r="L77" s="369"/>
      <c r="M77" s="369"/>
      <c r="N77" s="204"/>
      <c r="O77" s="361" t="s">
        <v>128</v>
      </c>
      <c r="P77" s="355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47">
        <v>265</v>
      </c>
      <c r="B78" s="356" t="s">
        <v>129</v>
      </c>
      <c r="C78" s="356" t="s">
        <v>130</v>
      </c>
      <c r="D78" s="356"/>
      <c r="E78" s="357">
        <f>[1]OTCHET!E467</f>
        <v>0</v>
      </c>
      <c r="F78" s="357">
        <f t="shared" si="1"/>
        <v>0</v>
      </c>
      <c r="G78" s="358">
        <f>[1]OTCHET!G467</f>
        <v>0</v>
      </c>
      <c r="H78" s="359">
        <f>[1]OTCHET!H467</f>
        <v>0</v>
      </c>
      <c r="I78" s="359">
        <f>[1]OTCHET!I467</f>
        <v>0</v>
      </c>
      <c r="J78" s="360">
        <f>[1]OTCHET!J467</f>
        <v>0</v>
      </c>
      <c r="K78" s="369"/>
      <c r="L78" s="369"/>
      <c r="M78" s="369"/>
      <c r="N78" s="204"/>
      <c r="O78" s="361" t="s">
        <v>130</v>
      </c>
      <c r="P78" s="355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 hidden="1" customHeight="1">
      <c r="A79" s="347"/>
      <c r="B79" s="356"/>
      <c r="C79" s="356"/>
      <c r="D79" s="356"/>
      <c r="E79" s="357"/>
      <c r="F79" s="357">
        <f t="shared" si="1"/>
        <v>0</v>
      </c>
      <c r="G79" s="358"/>
      <c r="H79" s="359"/>
      <c r="I79" s="359"/>
      <c r="J79" s="360"/>
      <c r="K79" s="369"/>
      <c r="L79" s="369"/>
      <c r="M79" s="369"/>
      <c r="N79" s="204"/>
      <c r="O79" s="361"/>
      <c r="P79" s="355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47">
        <v>270</v>
      </c>
      <c r="B80" s="356" t="s">
        <v>131</v>
      </c>
      <c r="C80" s="356" t="s">
        <v>132</v>
      </c>
      <c r="D80" s="356"/>
      <c r="E80" s="357">
        <f>+[1]OTCHET!E475</f>
        <v>0</v>
      </c>
      <c r="F80" s="357">
        <f t="shared" si="1"/>
        <v>0</v>
      </c>
      <c r="G80" s="358">
        <f>+[1]OTCHET!G475</f>
        <v>0</v>
      </c>
      <c r="H80" s="359">
        <f>+[1]OTCHET!H475</f>
        <v>0</v>
      </c>
      <c r="I80" s="359">
        <f>+[1]OTCHET!I475</f>
        <v>0</v>
      </c>
      <c r="J80" s="360">
        <f>+[1]OTCHET!J475</f>
        <v>0</v>
      </c>
      <c r="K80" s="369"/>
      <c r="L80" s="369"/>
      <c r="M80" s="369"/>
      <c r="N80" s="204"/>
      <c r="O80" s="361" t="s">
        <v>132</v>
      </c>
      <c r="P80" s="355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>
      <c r="A81" s="347">
        <v>275</v>
      </c>
      <c r="B81" s="370" t="s">
        <v>133</v>
      </c>
      <c r="C81" s="370" t="s">
        <v>134</v>
      </c>
      <c r="D81" s="370"/>
      <c r="E81" s="364">
        <f>+[1]OTCHET!E476</f>
        <v>10327289</v>
      </c>
      <c r="F81" s="364">
        <f t="shared" si="1"/>
        <v>10294702</v>
      </c>
      <c r="G81" s="365">
        <f>+[1]OTCHET!G476</f>
        <v>0</v>
      </c>
      <c r="H81" s="366">
        <f>+[1]OTCHET!H476</f>
        <v>10294702</v>
      </c>
      <c r="I81" s="366">
        <f>+[1]OTCHET!I476</f>
        <v>0</v>
      </c>
      <c r="J81" s="367">
        <f>+[1]OTCHET!J476</f>
        <v>0</v>
      </c>
      <c r="K81" s="369"/>
      <c r="L81" s="369"/>
      <c r="M81" s="369"/>
      <c r="N81" s="204"/>
      <c r="O81" s="368" t="s">
        <v>134</v>
      </c>
      <c r="P81" s="355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47">
        <v>280</v>
      </c>
      <c r="B82" s="239" t="s">
        <v>135</v>
      </c>
      <c r="C82" s="240" t="s">
        <v>136</v>
      </c>
      <c r="D82" s="239"/>
      <c r="E82" s="281">
        <f>[1]OTCHET!E531</f>
        <v>0</v>
      </c>
      <c r="F82" s="281">
        <f t="shared" si="1"/>
        <v>0</v>
      </c>
      <c r="G82" s="282">
        <f>[1]OTCHET!G531</f>
        <v>0</v>
      </c>
      <c r="H82" s="283">
        <f>[1]OTCHET!H531</f>
        <v>0</v>
      </c>
      <c r="I82" s="283">
        <f>[1]OTCHET!I531</f>
        <v>0</v>
      </c>
      <c r="J82" s="284">
        <f>[1]OTCHET!J531</f>
        <v>0</v>
      </c>
      <c r="K82" s="369"/>
      <c r="L82" s="369"/>
      <c r="M82" s="369"/>
      <c r="N82" s="204"/>
      <c r="O82" s="285" t="s">
        <v>136</v>
      </c>
      <c r="P82" s="355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47">
        <v>285</v>
      </c>
      <c r="B83" s="229" t="s">
        <v>137</v>
      </c>
      <c r="C83" s="230" t="s">
        <v>138</v>
      </c>
      <c r="D83" s="229"/>
      <c r="E83" s="286">
        <f>[1]OTCHET!E532</f>
        <v>0</v>
      </c>
      <c r="F83" s="286">
        <f t="shared" si="1"/>
        <v>0</v>
      </c>
      <c r="G83" s="287">
        <f>[1]OTCHET!G532</f>
        <v>0</v>
      </c>
      <c r="H83" s="288">
        <f>[1]OTCHET!H532</f>
        <v>0</v>
      </c>
      <c r="I83" s="288">
        <f>[1]OTCHET!I532</f>
        <v>0</v>
      </c>
      <c r="J83" s="289">
        <f>[1]OTCHET!J532</f>
        <v>0</v>
      </c>
      <c r="K83" s="369"/>
      <c r="L83" s="369"/>
      <c r="M83" s="369"/>
      <c r="N83" s="204"/>
      <c r="O83" s="290" t="s">
        <v>138</v>
      </c>
      <c r="P83" s="355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47">
        <v>290</v>
      </c>
      <c r="B84" s="231" t="s">
        <v>139</v>
      </c>
      <c r="C84" s="127" t="s">
        <v>140</v>
      </c>
      <c r="D84" s="231"/>
      <c r="E84" s="291">
        <f>+E85+E86</f>
        <v>0</v>
      </c>
      <c r="F84" s="291">
        <f>+F85+F86</f>
        <v>570589</v>
      </c>
      <c r="G84" s="292">
        <f t="shared" ref="G84:M84" si="10">+G85+G86</f>
        <v>-218652</v>
      </c>
      <c r="H84" s="293">
        <f>+H85+H86</f>
        <v>880671</v>
      </c>
      <c r="I84" s="293">
        <f>+I85+I86</f>
        <v>-53452</v>
      </c>
      <c r="J84" s="294">
        <f>+J85+J86</f>
        <v>-37978</v>
      </c>
      <c r="K84" s="369">
        <f t="shared" si="10"/>
        <v>0</v>
      </c>
      <c r="L84" s="369">
        <f t="shared" si="10"/>
        <v>0</v>
      </c>
      <c r="M84" s="369">
        <f t="shared" si="10"/>
        <v>0</v>
      </c>
      <c r="N84" s="204"/>
      <c r="O84" s="295" t="s">
        <v>140</v>
      </c>
      <c r="P84" s="355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47">
        <v>295</v>
      </c>
      <c r="B85" s="348" t="s">
        <v>141</v>
      </c>
      <c r="C85" s="348" t="s">
        <v>142</v>
      </c>
      <c r="D85" s="371"/>
      <c r="E85" s="349">
        <f>+[1]OTCHET!E499+[1]OTCHET!E508+[1]OTCHET!E512+[1]OTCHET!E539</f>
        <v>0</v>
      </c>
      <c r="F85" s="349">
        <f t="shared" si="1"/>
        <v>0</v>
      </c>
      <c r="G85" s="350">
        <f>+[1]OTCHET!G499+[1]OTCHET!G508+[1]OTCHET!G512+[1]OTCHET!G539</f>
        <v>0</v>
      </c>
      <c r="H85" s="351">
        <f>+[1]OTCHET!H499+[1]OTCHET!H508+[1]OTCHET!H512+[1]OTCHET!H539</f>
        <v>0</v>
      </c>
      <c r="I85" s="351">
        <f>+[1]OTCHET!I499+[1]OTCHET!I508+[1]OTCHET!I512+[1]OTCHET!I539</f>
        <v>0</v>
      </c>
      <c r="J85" s="352">
        <f>+[1]OTCHET!J499+[1]OTCHET!J508+[1]OTCHET!J512+[1]OTCHET!J539</f>
        <v>0</v>
      </c>
      <c r="K85" s="369"/>
      <c r="L85" s="369"/>
      <c r="M85" s="369"/>
      <c r="N85" s="204"/>
      <c r="O85" s="354" t="s">
        <v>142</v>
      </c>
      <c r="P85" s="355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47">
        <v>300</v>
      </c>
      <c r="B86" s="370" t="s">
        <v>143</v>
      </c>
      <c r="C86" s="370" t="s">
        <v>144</v>
      </c>
      <c r="D86" s="372"/>
      <c r="E86" s="364">
        <f>+[1]OTCHET!E517+[1]OTCHET!E520+[1]OTCHET!E540</f>
        <v>0</v>
      </c>
      <c r="F86" s="364">
        <f t="shared" si="1"/>
        <v>570589</v>
      </c>
      <c r="G86" s="365">
        <f>+[1]OTCHET!G517+[1]OTCHET!G520+[1]OTCHET!G540</f>
        <v>-218652</v>
      </c>
      <c r="H86" s="366">
        <f>+[1]OTCHET!H517+[1]OTCHET!H520+[1]OTCHET!H540</f>
        <v>880671</v>
      </c>
      <c r="I86" s="366">
        <f>+[1]OTCHET!I517+[1]OTCHET!I520+[1]OTCHET!I540</f>
        <v>-53452</v>
      </c>
      <c r="J86" s="367">
        <f>+[1]OTCHET!J517+[1]OTCHET!J520+[1]OTCHET!J540</f>
        <v>-37978</v>
      </c>
      <c r="K86" s="369"/>
      <c r="L86" s="369"/>
      <c r="M86" s="369"/>
      <c r="N86" s="204"/>
      <c r="O86" s="368" t="s">
        <v>144</v>
      </c>
      <c r="P86" s="355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47">
        <v>310</v>
      </c>
      <c r="B87" s="239" t="s">
        <v>145</v>
      </c>
      <c r="C87" s="240" t="s">
        <v>146</v>
      </c>
      <c r="D87" s="373"/>
      <c r="E87" s="281">
        <f>[1]OTCHET!E527</f>
        <v>0</v>
      </c>
      <c r="F87" s="281">
        <f t="shared" ref="F87:F94" si="11">+G87+H87+I87+J87</f>
        <v>-197659</v>
      </c>
      <c r="G87" s="282">
        <f>[1]OTCHET!G527</f>
        <v>479784</v>
      </c>
      <c r="H87" s="283">
        <f>[1]OTCHET!H527</f>
        <v>0</v>
      </c>
      <c r="I87" s="283">
        <f>[1]OTCHET!I527</f>
        <v>0</v>
      </c>
      <c r="J87" s="284">
        <f>[1]OTCHET!J527</f>
        <v>-677443</v>
      </c>
      <c r="K87" s="369"/>
      <c r="L87" s="369"/>
      <c r="M87" s="369"/>
      <c r="N87" s="204"/>
      <c r="O87" s="285" t="s">
        <v>146</v>
      </c>
      <c r="P87" s="355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47">
        <v>320</v>
      </c>
      <c r="B88" s="229" t="s">
        <v>147</v>
      </c>
      <c r="C88" s="230" t="s">
        <v>148</v>
      </c>
      <c r="D88" s="229"/>
      <c r="E88" s="286">
        <f>+[1]OTCHET!E563+[1]OTCHET!E564+[1]OTCHET!E565+[1]OTCHET!E566+[1]OTCHET!E567+[1]OTCHET!E568</f>
        <v>0</v>
      </c>
      <c r="F88" s="286">
        <f t="shared" si="11"/>
        <v>141004</v>
      </c>
      <c r="G88" s="287">
        <f>+[1]OTCHET!G563+[1]OTCHET!G564+[1]OTCHET!G565+[1]OTCHET!G566+[1]OTCHET!G567+[1]OTCHET!G568</f>
        <v>0</v>
      </c>
      <c r="H88" s="288">
        <f>+[1]OTCHET!H563+[1]OTCHET!H564+[1]OTCHET!H565+[1]OTCHET!H566+[1]OTCHET!H567+[1]OTCHET!H568</f>
        <v>141004</v>
      </c>
      <c r="I88" s="288">
        <f>+[1]OTCHET!I563+[1]OTCHET!I564+[1]OTCHET!I565+[1]OTCHET!I566+[1]OTCHET!I567+[1]OTCHET!I568</f>
        <v>0</v>
      </c>
      <c r="J88" s="289">
        <f>+[1]OTCHET!J563+[1]OTCHET!J564+[1]OTCHET!J565+[1]OTCHET!J566+[1]OTCHET!J567+[1]OTCHET!J568</f>
        <v>0</v>
      </c>
      <c r="K88" s="369"/>
      <c r="L88" s="369"/>
      <c r="M88" s="369"/>
      <c r="N88" s="204"/>
      <c r="O88" s="290" t="s">
        <v>148</v>
      </c>
      <c r="P88" s="355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47">
        <v>330</v>
      </c>
      <c r="B89" s="374" t="s">
        <v>149</v>
      </c>
      <c r="C89" s="374" t="s">
        <v>150</v>
      </c>
      <c r="D89" s="374"/>
      <c r="E89" s="176">
        <f>+[1]OTCHET!E569+[1]OTCHET!E570+[1]OTCHET!E571+[1]OTCHET!E572+[1]OTCHET!E573+[1]OTCHET!E574+[1]OTCHET!E575</f>
        <v>0</v>
      </c>
      <c r="F89" s="176">
        <f t="shared" si="11"/>
        <v>-828391</v>
      </c>
      <c r="G89" s="177">
        <f>+[1]OTCHET!G569+[1]OTCHET!G570+[1]OTCHET!G571+[1]OTCHET!G572+[1]OTCHET!G573+[1]OTCHET!G574+[1]OTCHET!G575</f>
        <v>0</v>
      </c>
      <c r="H89" s="178">
        <f>+[1]OTCHET!H569+[1]OTCHET!H570+[1]OTCHET!H571+[1]OTCHET!H572+[1]OTCHET!H573+[1]OTCHET!H574+[1]OTCHET!H575</f>
        <v>-828391</v>
      </c>
      <c r="I89" s="178">
        <f>+[1]OTCHET!I569+[1]OTCHET!I570+[1]OTCHET!I571+[1]OTCHET!I572+[1]OTCHET!I573+[1]OTCHET!I574+[1]OTCHET!I575</f>
        <v>0</v>
      </c>
      <c r="J89" s="179">
        <f>+[1]OTCHET!J569+[1]OTCHET!J570+[1]OTCHET!J571+[1]OTCHET!J572+[1]OTCHET!J573+[1]OTCHET!J574+[1]OTCHET!J575</f>
        <v>0</v>
      </c>
      <c r="K89" s="375"/>
      <c r="L89" s="375"/>
      <c r="M89" s="375"/>
      <c r="N89" s="204"/>
      <c r="O89" s="180" t="s">
        <v>150</v>
      </c>
      <c r="P89" s="355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47">
        <v>335</v>
      </c>
      <c r="B90" s="230" t="s">
        <v>151</v>
      </c>
      <c r="C90" s="230" t="s">
        <v>152</v>
      </c>
      <c r="D90" s="374"/>
      <c r="E90" s="176">
        <f>+[1]OTCHET!E576</f>
        <v>0</v>
      </c>
      <c r="F90" s="176">
        <f t="shared" si="11"/>
        <v>-9090</v>
      </c>
      <c r="G90" s="177">
        <f>+[1]OTCHET!G576</f>
        <v>0</v>
      </c>
      <c r="H90" s="178">
        <f>+[1]OTCHET!H576</f>
        <v>-1029</v>
      </c>
      <c r="I90" s="178">
        <f>+[1]OTCHET!I576</f>
        <v>-8061</v>
      </c>
      <c r="J90" s="179">
        <f>+[1]OTCHET!J576</f>
        <v>0</v>
      </c>
      <c r="K90" s="375"/>
      <c r="L90" s="375"/>
      <c r="M90" s="375"/>
      <c r="N90" s="204"/>
      <c r="O90" s="180" t="s">
        <v>152</v>
      </c>
      <c r="P90" s="355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47">
        <v>340</v>
      </c>
      <c r="B91" s="230" t="s">
        <v>153</v>
      </c>
      <c r="C91" s="230" t="s">
        <v>154</v>
      </c>
      <c r="D91" s="230"/>
      <c r="E91" s="176">
        <f>+[1]OTCHET!E583+[1]OTCHET!E584</f>
        <v>0</v>
      </c>
      <c r="F91" s="176">
        <f t="shared" si="11"/>
        <v>0</v>
      </c>
      <c r="G91" s="177">
        <f>+[1]OTCHET!G583+[1]OTCHET!G584</f>
        <v>0</v>
      </c>
      <c r="H91" s="178">
        <f>+[1]OTCHET!H583+[1]OTCHET!H584</f>
        <v>0</v>
      </c>
      <c r="I91" s="178">
        <f>+[1]OTCHET!I583+[1]OTCHET!I584</f>
        <v>0</v>
      </c>
      <c r="J91" s="179">
        <f>+[1]OTCHET!J583+[1]OTCHET!J584</f>
        <v>0</v>
      </c>
      <c r="K91" s="375"/>
      <c r="L91" s="375"/>
      <c r="M91" s="375"/>
      <c r="N91" s="204"/>
      <c r="O91" s="180" t="s">
        <v>154</v>
      </c>
      <c r="P91" s="355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47">
        <v>345</v>
      </c>
      <c r="B92" s="230" t="s">
        <v>155</v>
      </c>
      <c r="C92" s="374" t="s">
        <v>156</v>
      </c>
      <c r="D92" s="230"/>
      <c r="E92" s="176">
        <f>+[1]OTCHET!E585+[1]OTCHET!E586</f>
        <v>0</v>
      </c>
      <c r="F92" s="176">
        <f t="shared" si="11"/>
        <v>0</v>
      </c>
      <c r="G92" s="177">
        <f>+[1]OTCHET!G585+[1]OTCHET!G586</f>
        <v>0</v>
      </c>
      <c r="H92" s="178">
        <f>+[1]OTCHET!H585+[1]OTCHET!H586</f>
        <v>0</v>
      </c>
      <c r="I92" s="178">
        <f>+[1]OTCHET!I585+[1]OTCHET!I586</f>
        <v>0</v>
      </c>
      <c r="J92" s="179">
        <f>+[1]OTCHET!J585+[1]OTCHET!J586</f>
        <v>0</v>
      </c>
      <c r="K92" s="375"/>
      <c r="L92" s="375"/>
      <c r="M92" s="375"/>
      <c r="N92" s="204"/>
      <c r="O92" s="180" t="s">
        <v>156</v>
      </c>
      <c r="P92" s="355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47">
        <v>350</v>
      </c>
      <c r="B93" s="127" t="s">
        <v>157</v>
      </c>
      <c r="C93" s="127" t="s">
        <v>158</v>
      </c>
      <c r="D93" s="127"/>
      <c r="E93" s="128">
        <f>[1]OTCHET!E587</f>
        <v>0</v>
      </c>
      <c r="F93" s="128">
        <f t="shared" si="11"/>
        <v>0</v>
      </c>
      <c r="G93" s="129">
        <f>[1]OTCHET!G587</f>
        <v>-608954</v>
      </c>
      <c r="H93" s="130">
        <f>[1]OTCHET!H587</f>
        <v>-1096311</v>
      </c>
      <c r="I93" s="130">
        <f>[1]OTCHET!I587</f>
        <v>1705265</v>
      </c>
      <c r="J93" s="131">
        <f>[1]OTCHET!J587</f>
        <v>0</v>
      </c>
      <c r="K93" s="375"/>
      <c r="L93" s="375"/>
      <c r="M93" s="375"/>
      <c r="N93" s="204"/>
      <c r="O93" s="133" t="s">
        <v>158</v>
      </c>
      <c r="P93" s="355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6.5" thickBot="1">
      <c r="A94" s="376">
        <v>355</v>
      </c>
      <c r="B94" s="377" t="s">
        <v>159</v>
      </c>
      <c r="C94" s="377" t="s">
        <v>160</v>
      </c>
      <c r="D94" s="377"/>
      <c r="E94" s="378">
        <f>+[1]OTCHET!E590</f>
        <v>0</v>
      </c>
      <c r="F94" s="378">
        <f t="shared" si="11"/>
        <v>0</v>
      </c>
      <c r="G94" s="379">
        <f>+[1]OTCHET!G590</f>
        <v>478293</v>
      </c>
      <c r="H94" s="380">
        <f>+[1]OTCHET!H590</f>
        <v>-1096311</v>
      </c>
      <c r="I94" s="380">
        <f>+[1]OTCHET!I590</f>
        <v>618018</v>
      </c>
      <c r="J94" s="381">
        <f>+[1]OTCHET!J590</f>
        <v>0</v>
      </c>
      <c r="K94" s="382"/>
      <c r="L94" s="382"/>
      <c r="M94" s="382"/>
      <c r="N94" s="204"/>
      <c r="O94" s="383" t="s">
        <v>160</v>
      </c>
      <c r="P94" s="384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6.5" hidden="1" thickBot="1">
      <c r="B95" s="385" t="s">
        <v>161</v>
      </c>
      <c r="C95" s="385"/>
      <c r="D95" s="385"/>
      <c r="E95" s="386"/>
      <c r="F95" s="386"/>
      <c r="G95" s="386"/>
      <c r="H95" s="386"/>
      <c r="I95" s="386"/>
      <c r="J95" s="386"/>
      <c r="K95" s="114"/>
      <c r="L95" s="114"/>
      <c r="M95" s="114"/>
      <c r="N95" s="387"/>
      <c r="O95" s="385"/>
      <c r="P95" s="223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hidden="1" thickBot="1">
      <c r="B96" s="385" t="s">
        <v>162</v>
      </c>
      <c r="C96" s="385"/>
      <c r="D96" s="385"/>
      <c r="E96" s="386"/>
      <c r="F96" s="386"/>
      <c r="G96" s="386"/>
      <c r="H96" s="386"/>
      <c r="I96" s="386"/>
      <c r="J96" s="386"/>
      <c r="K96" s="114"/>
      <c r="L96" s="114"/>
      <c r="M96" s="114"/>
      <c r="N96" s="387"/>
      <c r="O96" s="385"/>
      <c r="P96" s="223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385" t="s">
        <v>163</v>
      </c>
      <c r="C97" s="385"/>
      <c r="D97" s="385"/>
      <c r="E97" s="386"/>
      <c r="F97" s="386"/>
      <c r="G97" s="386"/>
      <c r="H97" s="386"/>
      <c r="I97" s="386"/>
      <c r="J97" s="388"/>
      <c r="K97" s="389"/>
      <c r="L97" s="389"/>
      <c r="M97" s="389"/>
      <c r="N97" s="387"/>
      <c r="O97" s="385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390" t="s">
        <v>164</v>
      </c>
      <c r="C98" s="391"/>
      <c r="D98" s="391"/>
      <c r="E98" s="386"/>
      <c r="F98" s="386"/>
      <c r="G98" s="386"/>
      <c r="H98" s="386"/>
      <c r="I98" s="386"/>
      <c r="J98" s="388"/>
      <c r="K98" s="389"/>
      <c r="L98" s="389"/>
      <c r="M98" s="389"/>
      <c r="N98" s="387"/>
      <c r="O98" s="39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390"/>
      <c r="C99" s="390"/>
      <c r="D99" s="390"/>
      <c r="E99" s="392"/>
      <c r="F99" s="392"/>
      <c r="G99" s="392"/>
      <c r="H99" s="392"/>
      <c r="I99" s="392"/>
      <c r="J99" s="392"/>
      <c r="K99" s="393"/>
      <c r="L99" s="393"/>
      <c r="M99" s="393"/>
      <c r="N99" s="228"/>
      <c r="O99" s="390"/>
      <c r="P99" s="126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391" t="s">
        <v>165</v>
      </c>
      <c r="C100" s="391"/>
      <c r="D100" s="391"/>
      <c r="E100" s="392"/>
      <c r="F100" s="392"/>
      <c r="G100" s="392"/>
      <c r="H100" s="392"/>
      <c r="I100" s="392"/>
      <c r="J100" s="392"/>
      <c r="K100" s="394"/>
      <c r="L100" s="394"/>
      <c r="M100" s="394"/>
      <c r="N100" s="228"/>
      <c r="O100" s="391"/>
      <c r="P100" s="126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385" t="s">
        <v>163</v>
      </c>
      <c r="C101" s="385"/>
      <c r="D101" s="385"/>
      <c r="E101" s="392"/>
      <c r="F101" s="395"/>
      <c r="G101" s="395"/>
      <c r="H101" s="395"/>
      <c r="I101" s="392"/>
      <c r="J101" s="392"/>
      <c r="K101" s="393"/>
      <c r="L101" s="393"/>
      <c r="M101" s="393"/>
      <c r="N101" s="228"/>
      <c r="O101" s="385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390" t="s">
        <v>164</v>
      </c>
      <c r="C102" s="390"/>
      <c r="D102" s="390"/>
      <c r="E102" s="392"/>
      <c r="F102" s="395"/>
      <c r="G102" s="395"/>
      <c r="H102" s="395"/>
      <c r="I102" s="392"/>
      <c r="J102" s="392"/>
      <c r="K102" s="393"/>
      <c r="L102" s="393"/>
      <c r="M102" s="394"/>
      <c r="N102" s="396"/>
      <c r="O102" s="390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thickTop="1">
      <c r="B103" s="397">
        <f>+IF(+SUM(E$63:J$63)=0,0,"Контрола: дефицит/излишък = финансиране с обратен знак (V. + VІ. = 0)")</f>
        <v>0</v>
      </c>
      <c r="C103" s="398"/>
      <c r="D103" s="398"/>
      <c r="E103" s="399">
        <f t="shared" ref="E103:J103" si="12">+E$62+E$64</f>
        <v>0</v>
      </c>
      <c r="F103" s="399">
        <f t="shared" si="12"/>
        <v>0</v>
      </c>
      <c r="G103" s="400">
        <f t="shared" si="12"/>
        <v>0</v>
      </c>
      <c r="H103" s="400">
        <f t="shared" si="12"/>
        <v>0</v>
      </c>
      <c r="I103" s="400">
        <f t="shared" si="12"/>
        <v>0</v>
      </c>
      <c r="J103" s="400">
        <f t="shared" si="12"/>
        <v>0</v>
      </c>
      <c r="K103" s="401"/>
      <c r="L103" s="401"/>
      <c r="M103" s="401"/>
      <c r="N103" s="396"/>
      <c r="O103" s="402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5.75">
      <c r="B104" s="402"/>
      <c r="C104" s="402"/>
      <c r="D104" s="402"/>
      <c r="E104" s="403"/>
      <c r="F104" s="404"/>
      <c r="G104" s="405"/>
      <c r="H104" s="3"/>
      <c r="I104" s="3"/>
      <c r="K104" s="401"/>
      <c r="L104" s="401"/>
      <c r="M104" s="401"/>
      <c r="N104" s="396"/>
      <c r="O104" s="402"/>
      <c r="P104" s="126"/>
      <c r="Q104" s="213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9.5" customHeight="1">
      <c r="B105" s="406" t="str">
        <f>+[1]OTCHET!H601</f>
        <v>vnevenov@mtitc.government.bg</v>
      </c>
      <c r="C105" s="402"/>
      <c r="D105" s="402"/>
      <c r="E105" s="407"/>
      <c r="F105" s="19"/>
      <c r="G105" s="408" t="str">
        <f>+[1]OTCHET!E601</f>
        <v>02 / 9409 533</v>
      </c>
      <c r="H105" s="408">
        <f>+[1]OTCHET!F601</f>
        <v>0</v>
      </c>
      <c r="I105" s="409"/>
      <c r="J105" s="410">
        <f>+[1]OTCHET!B601</f>
        <v>43110</v>
      </c>
      <c r="K105" s="401"/>
      <c r="L105" s="401"/>
      <c r="M105" s="401"/>
      <c r="N105" s="396"/>
      <c r="O105" s="402"/>
      <c r="P105" s="126"/>
      <c r="Q105" s="213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11" t="s">
        <v>166</v>
      </c>
      <c r="C106" s="412"/>
      <c r="D106" s="412"/>
      <c r="E106" s="413"/>
      <c r="F106" s="413"/>
      <c r="G106" s="414" t="s">
        <v>167</v>
      </c>
      <c r="H106" s="414"/>
      <c r="I106" s="415"/>
      <c r="J106" s="416" t="s">
        <v>168</v>
      </c>
      <c r="K106" s="401"/>
      <c r="L106" s="401"/>
      <c r="M106" s="401"/>
      <c r="N106" s="396"/>
      <c r="O106" s="402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7.25" customHeight="1">
      <c r="B107" s="417" t="s">
        <v>169</v>
      </c>
      <c r="C107" s="1"/>
      <c r="D107" s="1"/>
      <c r="E107" s="418"/>
      <c r="F107" s="419"/>
      <c r="G107" s="3"/>
      <c r="H107" s="3"/>
      <c r="I107" s="3"/>
      <c r="J107" s="3"/>
      <c r="K107" s="401"/>
      <c r="L107" s="401"/>
      <c r="M107" s="401"/>
      <c r="N107" s="396"/>
      <c r="O107" s="402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7.25" customHeight="1">
      <c r="B108" s="409"/>
      <c r="C108" s="420"/>
      <c r="D108" s="402"/>
      <c r="E108" s="421" t="str">
        <f>+[1]OTCHET!D599</f>
        <v>Васил Р. Невенов</v>
      </c>
      <c r="F108" s="421"/>
      <c r="G108" s="3"/>
      <c r="H108" s="3"/>
      <c r="I108" s="3"/>
      <c r="J108" s="3"/>
      <c r="K108" s="401"/>
      <c r="L108" s="401"/>
      <c r="M108" s="401"/>
      <c r="N108" s="396"/>
      <c r="O108" s="402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9.5" customHeight="1">
      <c r="B109" s="1"/>
      <c r="E109" s="3"/>
      <c r="F109" s="3"/>
      <c r="G109" s="3"/>
      <c r="H109" s="3"/>
      <c r="I109" s="3"/>
      <c r="J109" s="3"/>
      <c r="K109" s="401"/>
      <c r="L109" s="401"/>
      <c r="M109" s="401"/>
      <c r="N109" s="396"/>
      <c r="O109" s="420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5.75" customHeight="1">
      <c r="E110" s="3"/>
      <c r="F110" s="3"/>
      <c r="G110" s="3"/>
      <c r="H110" s="3"/>
      <c r="I110" s="3"/>
      <c r="J110" s="3"/>
      <c r="K110" s="401"/>
      <c r="L110" s="401"/>
      <c r="M110" s="401"/>
      <c r="N110" s="396"/>
      <c r="O110" s="402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5.75">
      <c r="B111" s="422" t="s">
        <v>170</v>
      </c>
      <c r="C111" s="402"/>
      <c r="D111" s="402"/>
      <c r="E111" s="419"/>
      <c r="F111" s="419"/>
      <c r="G111" s="3"/>
      <c r="H111" s="422" t="s">
        <v>171</v>
      </c>
      <c r="I111" s="423"/>
      <c r="J111" s="424"/>
      <c r="K111" s="401"/>
      <c r="L111" s="401"/>
      <c r="M111" s="401"/>
      <c r="N111" s="396"/>
      <c r="O111" s="425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8" customHeight="1">
      <c r="E112" s="421" t="str">
        <f>+[1]OTCHET!G596</f>
        <v>Иван Иванов</v>
      </c>
      <c r="F112" s="421"/>
      <c r="G112" s="426"/>
      <c r="H112" s="3"/>
      <c r="I112" s="421" t="str">
        <f>+[1]OTCHET!G599</f>
        <v>Иван Марков</v>
      </c>
      <c r="J112" s="421"/>
      <c r="K112" s="401"/>
      <c r="L112" s="401"/>
      <c r="M112" s="401"/>
      <c r="N112" s="396"/>
      <c r="O112" s="427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17">
      <c r="A113" s="428"/>
      <c r="B113" s="428"/>
      <c r="C113" s="428"/>
      <c r="D113" s="428"/>
      <c r="E113" s="429"/>
      <c r="F113" s="429"/>
      <c r="G113" s="429"/>
      <c r="H113" s="429"/>
      <c r="I113" s="429"/>
      <c r="J113" s="429"/>
      <c r="K113" s="429"/>
      <c r="L113" s="429"/>
      <c r="M113" s="429"/>
      <c r="N113" s="428"/>
      <c r="O113" s="428"/>
      <c r="P113" s="428"/>
      <c r="Q113" s="428"/>
    </row>
    <row r="114" spans="1:17">
      <c r="A114" s="428"/>
      <c r="B114" s="428"/>
      <c r="C114" s="428"/>
      <c r="D114" s="428"/>
      <c r="E114" s="429"/>
      <c r="F114" s="429"/>
      <c r="G114" s="429"/>
      <c r="H114" s="429"/>
      <c r="I114" s="429"/>
      <c r="J114" s="429"/>
      <c r="K114" s="429"/>
      <c r="L114" s="429"/>
      <c r="M114" s="429"/>
      <c r="N114" s="428"/>
      <c r="O114" s="428"/>
      <c r="P114" s="428"/>
      <c r="Q114" s="428"/>
    </row>
    <row r="115" spans="1:17">
      <c r="A115" s="428"/>
      <c r="B115" s="428"/>
      <c r="C115" s="428"/>
      <c r="D115" s="428"/>
      <c r="E115" s="429"/>
      <c r="F115" s="429"/>
      <c r="G115" s="429"/>
      <c r="H115" s="429"/>
      <c r="I115" s="429"/>
      <c r="J115" s="429"/>
      <c r="K115" s="429"/>
      <c r="L115" s="429"/>
      <c r="M115" s="429"/>
      <c r="N115" s="428"/>
      <c r="O115" s="428"/>
      <c r="P115" s="428"/>
      <c r="Q115" s="428"/>
    </row>
    <row r="116" spans="1:17">
      <c r="A116" s="428"/>
      <c r="B116" s="428"/>
      <c r="C116" s="428"/>
      <c r="D116" s="428"/>
      <c r="E116" s="429"/>
      <c r="F116" s="429"/>
      <c r="G116" s="429"/>
      <c r="H116" s="429"/>
      <c r="I116" s="429"/>
      <c r="J116" s="429"/>
      <c r="K116" s="429"/>
      <c r="L116" s="429"/>
      <c r="M116" s="429"/>
      <c r="N116" s="428"/>
      <c r="O116" s="428"/>
      <c r="P116" s="428"/>
      <c r="Q116" s="428"/>
    </row>
    <row r="117" spans="1:17">
      <c r="A117" s="428"/>
      <c r="B117" s="428"/>
      <c r="C117" s="428"/>
      <c r="D117" s="428"/>
      <c r="E117" s="429"/>
      <c r="F117" s="429"/>
      <c r="G117" s="429"/>
      <c r="H117" s="429"/>
      <c r="I117" s="429"/>
      <c r="J117" s="429"/>
      <c r="K117" s="429"/>
      <c r="L117" s="429"/>
      <c r="M117" s="429"/>
      <c r="N117" s="428"/>
      <c r="O117" s="428"/>
      <c r="P117" s="428"/>
      <c r="Q117" s="428"/>
    </row>
    <row r="118" spans="1:17">
      <c r="A118" s="428"/>
      <c r="B118" s="428"/>
      <c r="C118" s="428"/>
      <c r="D118" s="428"/>
      <c r="E118" s="429"/>
      <c r="F118" s="429"/>
      <c r="G118" s="429"/>
      <c r="H118" s="429"/>
      <c r="I118" s="429"/>
      <c r="J118" s="429"/>
      <c r="K118" s="429"/>
      <c r="L118" s="429"/>
      <c r="M118" s="429"/>
      <c r="N118" s="428"/>
      <c r="O118" s="428"/>
      <c r="P118" s="428"/>
      <c r="Q118" s="428"/>
    </row>
    <row r="119" spans="1:17">
      <c r="A119" s="428"/>
      <c r="B119" s="428"/>
      <c r="C119" s="428"/>
      <c r="D119" s="428"/>
      <c r="E119" s="429"/>
      <c r="F119" s="429"/>
      <c r="G119" s="429"/>
      <c r="H119" s="429"/>
      <c r="I119" s="429"/>
      <c r="J119" s="429"/>
      <c r="K119" s="429"/>
      <c r="L119" s="429"/>
      <c r="M119" s="429"/>
      <c r="N119" s="428"/>
      <c r="O119" s="428"/>
      <c r="P119" s="428"/>
      <c r="Q119" s="428"/>
    </row>
    <row r="120" spans="1:17">
      <c r="A120" s="428"/>
      <c r="B120" s="428"/>
      <c r="C120" s="428"/>
      <c r="D120" s="428"/>
      <c r="E120" s="429"/>
      <c r="F120" s="429"/>
      <c r="G120" s="429"/>
      <c r="H120" s="429"/>
      <c r="I120" s="429"/>
      <c r="J120" s="429"/>
      <c r="K120" s="429"/>
      <c r="L120" s="429"/>
      <c r="M120" s="429"/>
      <c r="N120" s="428"/>
      <c r="O120" s="428"/>
      <c r="P120" s="428"/>
      <c r="Q120" s="428"/>
    </row>
    <row r="121" spans="1:17">
      <c r="A121" s="428"/>
      <c r="B121" s="428"/>
      <c r="C121" s="428"/>
      <c r="D121" s="428"/>
      <c r="E121" s="429"/>
      <c r="F121" s="429"/>
      <c r="G121" s="429"/>
      <c r="H121" s="429"/>
      <c r="I121" s="429"/>
      <c r="J121" s="429"/>
      <c r="K121" s="429"/>
      <c r="L121" s="429"/>
      <c r="M121" s="429"/>
      <c r="N121" s="428"/>
      <c r="O121" s="428"/>
      <c r="P121" s="428"/>
      <c r="Q121" s="428"/>
    </row>
    <row r="122" spans="1:17">
      <c r="A122" s="428"/>
      <c r="B122" s="428"/>
      <c r="C122" s="428"/>
      <c r="D122" s="428"/>
      <c r="E122" s="429"/>
      <c r="F122" s="429"/>
      <c r="G122" s="429"/>
      <c r="H122" s="429"/>
      <c r="I122" s="429"/>
      <c r="J122" s="429"/>
      <c r="K122" s="429"/>
      <c r="L122" s="429"/>
      <c r="M122" s="429"/>
      <c r="N122" s="428"/>
      <c r="O122" s="428"/>
      <c r="P122" s="428"/>
      <c r="Q122" s="428"/>
    </row>
    <row r="123" spans="1:17">
      <c r="A123" s="428"/>
      <c r="B123" s="428"/>
      <c r="C123" s="428"/>
      <c r="D123" s="428"/>
      <c r="E123" s="429"/>
      <c r="F123" s="429"/>
      <c r="G123" s="429"/>
      <c r="H123" s="429"/>
      <c r="I123" s="429"/>
      <c r="J123" s="429"/>
      <c r="K123" s="429"/>
      <c r="L123" s="429"/>
      <c r="M123" s="429"/>
      <c r="N123" s="428"/>
      <c r="O123" s="428"/>
      <c r="P123" s="428"/>
      <c r="Q123" s="428"/>
    </row>
    <row r="124" spans="1:17">
      <c r="A124" s="428"/>
      <c r="B124" s="428"/>
      <c r="C124" s="428"/>
      <c r="D124" s="428"/>
      <c r="E124" s="429"/>
      <c r="F124" s="429"/>
      <c r="G124" s="429"/>
      <c r="H124" s="429"/>
      <c r="I124" s="429"/>
      <c r="J124" s="429"/>
      <c r="K124" s="429"/>
      <c r="L124" s="429"/>
      <c r="M124" s="429"/>
      <c r="N124" s="428"/>
      <c r="O124" s="428"/>
      <c r="P124" s="428"/>
      <c r="Q124" s="428"/>
    </row>
    <row r="125" spans="1:17">
      <c r="A125" s="428"/>
      <c r="B125" s="428"/>
      <c r="C125" s="428"/>
      <c r="D125" s="428"/>
      <c r="E125" s="429"/>
      <c r="F125" s="429"/>
      <c r="G125" s="429"/>
      <c r="H125" s="429"/>
      <c r="I125" s="429"/>
      <c r="J125" s="429"/>
      <c r="K125" s="429"/>
      <c r="L125" s="429"/>
      <c r="M125" s="429"/>
      <c r="N125" s="428"/>
      <c r="O125" s="428"/>
      <c r="P125" s="428"/>
      <c r="Q125" s="428"/>
    </row>
    <row r="126" spans="1:17">
      <c r="A126" s="428"/>
      <c r="B126" s="428"/>
      <c r="C126" s="428"/>
      <c r="D126" s="428"/>
      <c r="E126" s="429"/>
      <c r="F126" s="429"/>
      <c r="G126" s="429"/>
      <c r="H126" s="429"/>
      <c r="I126" s="429"/>
      <c r="J126" s="429"/>
      <c r="K126" s="429"/>
      <c r="L126" s="429"/>
      <c r="M126" s="429"/>
      <c r="N126" s="428"/>
      <c r="O126" s="428"/>
      <c r="P126" s="428"/>
      <c r="Q126" s="428"/>
    </row>
    <row r="127" spans="1:17">
      <c r="A127" s="428"/>
      <c r="B127" s="428"/>
      <c r="C127" s="428"/>
      <c r="D127" s="428"/>
      <c r="E127" s="429"/>
      <c r="F127" s="429"/>
      <c r="G127" s="429"/>
      <c r="H127" s="429"/>
      <c r="I127" s="429"/>
      <c r="J127" s="429"/>
      <c r="K127" s="429"/>
      <c r="L127" s="429"/>
      <c r="M127" s="429"/>
      <c r="N127" s="428"/>
      <c r="O127" s="428"/>
      <c r="P127" s="428"/>
      <c r="Q127" s="428"/>
    </row>
    <row r="128" spans="1:17">
      <c r="A128" s="428"/>
      <c r="B128" s="428"/>
      <c r="C128" s="428"/>
      <c r="D128" s="428"/>
      <c r="E128" s="429"/>
      <c r="F128" s="429"/>
      <c r="G128" s="429"/>
      <c r="H128" s="429"/>
      <c r="I128" s="429"/>
      <c r="J128" s="429"/>
      <c r="K128" s="429"/>
      <c r="L128" s="429"/>
      <c r="M128" s="429"/>
      <c r="N128" s="428"/>
      <c r="O128" s="428"/>
      <c r="P128" s="428"/>
      <c r="Q128" s="428"/>
    </row>
    <row r="129" spans="1:17">
      <c r="A129" s="428"/>
      <c r="B129" s="428"/>
      <c r="C129" s="428"/>
      <c r="D129" s="428"/>
      <c r="E129" s="429"/>
      <c r="F129" s="429"/>
      <c r="G129" s="429"/>
      <c r="H129" s="429"/>
      <c r="I129" s="429"/>
      <c r="J129" s="429"/>
      <c r="K129" s="429"/>
      <c r="L129" s="429"/>
      <c r="M129" s="429"/>
      <c r="N129" s="428"/>
      <c r="O129" s="428"/>
      <c r="P129" s="428"/>
      <c r="Q129" s="428"/>
    </row>
    <row r="130" spans="1:17">
      <c r="A130" s="428"/>
      <c r="B130" s="428"/>
      <c r="C130" s="428"/>
      <c r="D130" s="428"/>
      <c r="E130" s="429"/>
      <c r="F130" s="429"/>
      <c r="G130" s="429"/>
      <c r="H130" s="429"/>
      <c r="I130" s="429"/>
      <c r="J130" s="429"/>
      <c r="K130" s="429"/>
      <c r="L130" s="429"/>
      <c r="M130" s="429"/>
      <c r="N130" s="428"/>
      <c r="O130" s="428"/>
      <c r="P130" s="428"/>
      <c r="Q130" s="428"/>
    </row>
    <row r="131" spans="1:17">
      <c r="A131" s="428"/>
      <c r="B131" s="428"/>
      <c r="C131" s="428"/>
      <c r="D131" s="428"/>
      <c r="E131" s="429"/>
      <c r="F131" s="429"/>
      <c r="G131" s="429"/>
      <c r="H131" s="429"/>
      <c r="I131" s="429"/>
      <c r="J131" s="429"/>
      <c r="K131" s="429"/>
      <c r="L131" s="429"/>
      <c r="M131" s="429"/>
      <c r="N131" s="428"/>
      <c r="O131" s="428"/>
      <c r="P131" s="428"/>
      <c r="Q131" s="428"/>
    </row>
    <row r="132" spans="1:17">
      <c r="A132" s="428"/>
      <c r="B132" s="428"/>
      <c r="C132" s="428"/>
      <c r="D132" s="428"/>
      <c r="E132" s="429"/>
      <c r="F132" s="429"/>
      <c r="G132" s="429"/>
      <c r="H132" s="429"/>
      <c r="I132" s="429"/>
      <c r="J132" s="429"/>
      <c r="K132" s="429"/>
      <c r="L132" s="429"/>
      <c r="M132" s="429"/>
      <c r="N132" s="428"/>
      <c r="O132" s="428"/>
      <c r="P132" s="428"/>
      <c r="Q132" s="428"/>
    </row>
    <row r="133" spans="1:17">
      <c r="A133" s="428"/>
      <c r="B133" s="428"/>
      <c r="C133" s="428"/>
      <c r="D133" s="428"/>
      <c r="E133" s="429"/>
      <c r="F133" s="429"/>
      <c r="G133" s="429"/>
      <c r="H133" s="429"/>
      <c r="I133" s="429"/>
      <c r="J133" s="429"/>
      <c r="K133" s="429"/>
      <c r="L133" s="429"/>
      <c r="M133" s="429"/>
      <c r="N133" s="428"/>
      <c r="O133" s="428"/>
      <c r="P133" s="428"/>
      <c r="Q133" s="428"/>
    </row>
    <row r="134" spans="1:17">
      <c r="A134" s="428"/>
      <c r="B134" s="428"/>
      <c r="C134" s="428"/>
      <c r="D134" s="428"/>
      <c r="E134" s="429"/>
      <c r="F134" s="429"/>
      <c r="G134" s="429"/>
      <c r="H134" s="429"/>
      <c r="I134" s="429"/>
      <c r="J134" s="429"/>
      <c r="K134" s="429"/>
      <c r="L134" s="429"/>
      <c r="M134" s="429"/>
      <c r="N134" s="428"/>
      <c r="O134" s="428"/>
      <c r="P134" s="428"/>
      <c r="Q134" s="428"/>
    </row>
    <row r="135" spans="1:17">
      <c r="A135" s="428"/>
      <c r="B135" s="428"/>
      <c r="C135" s="428"/>
      <c r="D135" s="428"/>
      <c r="E135" s="429"/>
      <c r="F135" s="429"/>
      <c r="G135" s="429"/>
      <c r="H135" s="429"/>
      <c r="I135" s="429"/>
      <c r="J135" s="429"/>
      <c r="K135" s="429"/>
      <c r="L135" s="429"/>
      <c r="M135" s="429"/>
      <c r="N135" s="428"/>
      <c r="O135" s="428"/>
      <c r="P135" s="428"/>
      <c r="Q135" s="428"/>
    </row>
    <row r="136" spans="1:17">
      <c r="A136" s="428"/>
      <c r="B136" s="428"/>
      <c r="C136" s="428"/>
      <c r="D136" s="428"/>
      <c r="E136" s="429"/>
      <c r="F136" s="429"/>
      <c r="G136" s="429"/>
      <c r="H136" s="429"/>
      <c r="I136" s="429"/>
      <c r="J136" s="429"/>
      <c r="K136" s="429"/>
      <c r="L136" s="429"/>
      <c r="M136" s="429"/>
      <c r="N136" s="428"/>
      <c r="O136" s="428"/>
      <c r="P136" s="428"/>
      <c r="Q136" s="428"/>
    </row>
    <row r="137" spans="1:17">
      <c r="A137" s="428"/>
      <c r="B137" s="428"/>
      <c r="C137" s="428"/>
      <c r="D137" s="428"/>
      <c r="E137" s="429"/>
      <c r="F137" s="429"/>
      <c r="G137" s="429"/>
      <c r="H137" s="429"/>
      <c r="I137" s="429"/>
      <c r="J137" s="429"/>
      <c r="K137" s="429"/>
      <c r="L137" s="429"/>
      <c r="M137" s="429"/>
      <c r="N137" s="428"/>
      <c r="O137" s="428"/>
      <c r="P137" s="428"/>
      <c r="Q137" s="428"/>
    </row>
    <row r="138" spans="1:17">
      <c r="A138" s="428"/>
      <c r="B138" s="428"/>
      <c r="C138" s="428"/>
      <c r="D138" s="428"/>
      <c r="E138" s="429"/>
      <c r="F138" s="429"/>
      <c r="G138" s="429"/>
      <c r="H138" s="429"/>
      <c r="I138" s="429"/>
      <c r="J138" s="429"/>
      <c r="K138" s="429"/>
      <c r="L138" s="429"/>
      <c r="M138" s="429"/>
      <c r="N138" s="428"/>
      <c r="O138" s="428"/>
      <c r="P138" s="428"/>
      <c r="Q138" s="428"/>
    </row>
    <row r="139" spans="1:17">
      <c r="A139" s="428"/>
      <c r="B139" s="428"/>
      <c r="C139" s="428"/>
      <c r="D139" s="428"/>
      <c r="E139" s="429"/>
      <c r="F139" s="429"/>
      <c r="G139" s="429"/>
      <c r="H139" s="429"/>
      <c r="I139" s="429"/>
      <c r="J139" s="429"/>
      <c r="K139" s="429"/>
      <c r="L139" s="429"/>
      <c r="M139" s="429"/>
      <c r="N139" s="428"/>
      <c r="O139" s="428"/>
      <c r="P139" s="428"/>
      <c r="Q139" s="428"/>
    </row>
    <row r="140" spans="1:17">
      <c r="A140" s="428"/>
      <c r="B140" s="428"/>
      <c r="C140" s="428"/>
      <c r="D140" s="428"/>
      <c r="E140" s="429"/>
      <c r="F140" s="429"/>
      <c r="G140" s="429"/>
      <c r="H140" s="429"/>
      <c r="I140" s="429"/>
      <c r="J140" s="429"/>
      <c r="K140" s="429"/>
      <c r="L140" s="429"/>
      <c r="M140" s="429"/>
      <c r="N140" s="428"/>
      <c r="O140" s="428"/>
      <c r="P140" s="428"/>
      <c r="Q140" s="428"/>
    </row>
    <row r="141" spans="1:17">
      <c r="A141" s="428"/>
      <c r="B141" s="428"/>
      <c r="C141" s="428"/>
      <c r="D141" s="428"/>
      <c r="E141" s="429"/>
      <c r="F141" s="429"/>
      <c r="G141" s="429"/>
      <c r="H141" s="429"/>
      <c r="I141" s="429"/>
      <c r="J141" s="429"/>
      <c r="K141" s="429"/>
      <c r="L141" s="429"/>
      <c r="M141" s="429"/>
      <c r="N141" s="428"/>
      <c r="O141" s="428"/>
      <c r="P141" s="428"/>
      <c r="Q141" s="428"/>
    </row>
    <row r="142" spans="1:17">
      <c r="A142" s="428"/>
      <c r="B142" s="428"/>
      <c r="C142" s="428"/>
      <c r="D142" s="428"/>
      <c r="E142" s="429"/>
      <c r="F142" s="429"/>
      <c r="G142" s="429"/>
      <c r="H142" s="429"/>
      <c r="I142" s="429"/>
      <c r="J142" s="429"/>
      <c r="K142" s="429"/>
      <c r="L142" s="429"/>
      <c r="M142" s="429"/>
      <c r="N142" s="428"/>
      <c r="O142" s="428"/>
      <c r="P142" s="428"/>
      <c r="Q142" s="428"/>
    </row>
    <row r="143" spans="1:17">
      <c r="A143" s="428"/>
      <c r="B143" s="428"/>
      <c r="C143" s="428"/>
      <c r="D143" s="428"/>
      <c r="E143" s="429"/>
      <c r="F143" s="429"/>
      <c r="G143" s="429"/>
      <c r="H143" s="429"/>
      <c r="I143" s="429"/>
      <c r="J143" s="429"/>
      <c r="K143" s="429"/>
      <c r="L143" s="429"/>
      <c r="M143" s="429"/>
      <c r="N143" s="428"/>
      <c r="O143" s="428"/>
      <c r="P143" s="428"/>
      <c r="Q143" s="428"/>
    </row>
    <row r="144" spans="1:17">
      <c r="A144" s="428"/>
      <c r="B144" s="428"/>
      <c r="C144" s="428"/>
      <c r="D144" s="428"/>
      <c r="E144" s="429"/>
      <c r="F144" s="429"/>
      <c r="G144" s="429"/>
      <c r="H144" s="429"/>
      <c r="I144" s="429"/>
      <c r="J144" s="429"/>
      <c r="K144" s="429"/>
      <c r="L144" s="429"/>
      <c r="M144" s="429"/>
      <c r="N144" s="428"/>
      <c r="O144" s="428"/>
      <c r="P144" s="428"/>
      <c r="Q144" s="428"/>
    </row>
    <row r="145" spans="1:17">
      <c r="A145" s="428"/>
      <c r="B145" s="428"/>
      <c r="C145" s="428"/>
      <c r="D145" s="428"/>
      <c r="E145" s="429"/>
      <c r="F145" s="429"/>
      <c r="G145" s="429"/>
      <c r="H145" s="429"/>
      <c r="I145" s="429"/>
      <c r="J145" s="429"/>
      <c r="K145" s="429"/>
      <c r="L145" s="429"/>
      <c r="M145" s="429"/>
      <c r="N145" s="428"/>
      <c r="O145" s="428"/>
      <c r="P145" s="428"/>
      <c r="Q145" s="428"/>
    </row>
    <row r="146" spans="1:17">
      <c r="A146" s="428"/>
      <c r="B146" s="428"/>
      <c r="C146" s="428"/>
      <c r="D146" s="428"/>
      <c r="E146" s="429"/>
      <c r="F146" s="429"/>
      <c r="G146" s="429"/>
      <c r="H146" s="429"/>
      <c r="I146" s="429"/>
      <c r="J146" s="429"/>
      <c r="K146" s="429"/>
      <c r="L146" s="429"/>
      <c r="M146" s="429"/>
      <c r="N146" s="428"/>
      <c r="O146" s="428"/>
      <c r="P146" s="428"/>
      <c r="Q146" s="428"/>
    </row>
    <row r="147" spans="1:17">
      <c r="A147" s="428"/>
      <c r="B147" s="428"/>
      <c r="C147" s="428"/>
      <c r="D147" s="428"/>
      <c r="E147" s="429"/>
      <c r="F147" s="429"/>
      <c r="G147" s="429"/>
      <c r="H147" s="429"/>
      <c r="I147" s="429"/>
      <c r="J147" s="429"/>
      <c r="K147" s="429"/>
      <c r="L147" s="429"/>
      <c r="M147" s="429"/>
      <c r="N147" s="428"/>
      <c r="O147" s="428"/>
      <c r="P147" s="428"/>
      <c r="Q147" s="428"/>
    </row>
    <row r="148" spans="1:17">
      <c r="A148" s="428"/>
      <c r="B148" s="428"/>
      <c r="C148" s="428"/>
      <c r="D148" s="428"/>
      <c r="E148" s="429"/>
      <c r="F148" s="429"/>
      <c r="G148" s="429"/>
      <c r="H148" s="429"/>
      <c r="I148" s="429"/>
      <c r="J148" s="429"/>
      <c r="K148" s="429"/>
      <c r="L148" s="429"/>
      <c r="M148" s="429"/>
      <c r="N148" s="428"/>
      <c r="O148" s="428"/>
      <c r="P148" s="428"/>
      <c r="Q148" s="428"/>
    </row>
    <row r="149" spans="1:17">
      <c r="A149" s="428"/>
      <c r="B149" s="428"/>
      <c r="C149" s="428"/>
      <c r="D149" s="428"/>
      <c r="E149" s="429"/>
      <c r="F149" s="429"/>
      <c r="G149" s="429"/>
      <c r="H149" s="429"/>
      <c r="I149" s="429"/>
      <c r="J149" s="429"/>
      <c r="K149" s="429"/>
      <c r="L149" s="429"/>
      <c r="M149" s="429"/>
      <c r="N149" s="428"/>
      <c r="O149" s="428"/>
      <c r="P149" s="428"/>
      <c r="Q149" s="428"/>
    </row>
    <row r="150" spans="1:17">
      <c r="A150" s="428"/>
      <c r="B150" s="428"/>
      <c r="C150" s="428"/>
      <c r="D150" s="428"/>
      <c r="E150" s="429"/>
      <c r="F150" s="429"/>
      <c r="G150" s="429"/>
      <c r="H150" s="429"/>
      <c r="I150" s="429"/>
      <c r="J150" s="429"/>
      <c r="K150" s="429"/>
      <c r="L150" s="429"/>
      <c r="M150" s="429"/>
      <c r="N150" s="428"/>
      <c r="O150" s="428"/>
      <c r="P150" s="428"/>
      <c r="Q150" s="428"/>
    </row>
    <row r="151" spans="1:17">
      <c r="A151" s="428"/>
      <c r="B151" s="428"/>
      <c r="C151" s="428"/>
      <c r="D151" s="428"/>
      <c r="E151" s="429"/>
      <c r="F151" s="429"/>
      <c r="G151" s="429"/>
      <c r="H151" s="429"/>
      <c r="I151" s="429"/>
      <c r="J151" s="429"/>
      <c r="K151" s="429"/>
      <c r="L151" s="429"/>
      <c r="M151" s="429"/>
      <c r="N151" s="428"/>
      <c r="O151" s="428"/>
      <c r="P151" s="428"/>
      <c r="Q151" s="428"/>
    </row>
    <row r="152" spans="1:17">
      <c r="A152" s="428"/>
      <c r="B152" s="428"/>
      <c r="C152" s="428"/>
      <c r="D152" s="428"/>
      <c r="E152" s="429"/>
      <c r="F152" s="429"/>
      <c r="G152" s="429"/>
      <c r="H152" s="429"/>
      <c r="I152" s="429"/>
      <c r="J152" s="429"/>
      <c r="K152" s="429"/>
      <c r="L152" s="429"/>
      <c r="M152" s="429"/>
      <c r="N152" s="428"/>
      <c r="O152" s="428"/>
      <c r="P152" s="428"/>
      <c r="Q152" s="428"/>
    </row>
    <row r="153" spans="1:17">
      <c r="A153" s="428"/>
      <c r="B153" s="428"/>
      <c r="C153" s="428"/>
      <c r="D153" s="428"/>
      <c r="E153" s="429"/>
      <c r="F153" s="429"/>
      <c r="G153" s="429"/>
      <c r="H153" s="429"/>
      <c r="I153" s="429"/>
      <c r="J153" s="429"/>
      <c r="K153" s="429"/>
      <c r="L153" s="429"/>
      <c r="M153" s="429"/>
      <c r="N153" s="428"/>
      <c r="O153" s="428"/>
      <c r="P153" s="428"/>
      <c r="Q153" s="428"/>
    </row>
    <row r="154" spans="1:17">
      <c r="A154" s="428"/>
      <c r="B154" s="428"/>
      <c r="C154" s="428"/>
      <c r="D154" s="428"/>
      <c r="E154" s="429"/>
      <c r="F154" s="429"/>
      <c r="G154" s="429"/>
      <c r="H154" s="429"/>
      <c r="I154" s="429"/>
      <c r="J154" s="429"/>
      <c r="K154" s="429"/>
      <c r="L154" s="429"/>
      <c r="M154" s="429"/>
      <c r="N154" s="428"/>
      <c r="O154" s="428"/>
      <c r="P154" s="428"/>
      <c r="Q154" s="428"/>
    </row>
    <row r="155" spans="1:17">
      <c r="A155" s="428"/>
      <c r="B155" s="428"/>
      <c r="C155" s="428"/>
      <c r="D155" s="428"/>
      <c r="E155" s="429"/>
      <c r="F155" s="429"/>
      <c r="G155" s="429"/>
      <c r="H155" s="429"/>
      <c r="I155" s="429"/>
      <c r="J155" s="429"/>
      <c r="K155" s="429"/>
      <c r="L155" s="429"/>
      <c r="M155" s="429"/>
      <c r="N155" s="428"/>
      <c r="O155" s="428"/>
      <c r="P155" s="428"/>
      <c r="Q155" s="428"/>
    </row>
    <row r="156" spans="1:17">
      <c r="A156" s="428"/>
      <c r="B156" s="428"/>
      <c r="C156" s="428"/>
      <c r="D156" s="428"/>
      <c r="E156" s="429"/>
      <c r="F156" s="429"/>
      <c r="G156" s="429"/>
      <c r="H156" s="429"/>
      <c r="I156" s="429"/>
      <c r="J156" s="429"/>
      <c r="K156" s="429"/>
      <c r="L156" s="429"/>
      <c r="M156" s="429"/>
      <c r="N156" s="428"/>
      <c r="O156" s="428"/>
      <c r="P156" s="428"/>
      <c r="Q156" s="428"/>
    </row>
    <row r="157" spans="1:17">
      <c r="A157" s="428"/>
      <c r="B157" s="428"/>
      <c r="C157" s="428"/>
      <c r="D157" s="428"/>
      <c r="E157" s="429"/>
      <c r="F157" s="429"/>
      <c r="G157" s="429"/>
      <c r="H157" s="429"/>
      <c r="I157" s="429"/>
      <c r="J157" s="429"/>
      <c r="K157" s="429"/>
      <c r="L157" s="429"/>
      <c r="M157" s="429"/>
      <c r="N157" s="428"/>
      <c r="O157" s="428"/>
      <c r="P157" s="428"/>
      <c r="Q157" s="428"/>
    </row>
    <row r="158" spans="1:17">
      <c r="A158" s="428"/>
      <c r="B158" s="428"/>
      <c r="C158" s="428"/>
      <c r="D158" s="428"/>
      <c r="E158" s="429"/>
      <c r="F158" s="429"/>
      <c r="G158" s="429"/>
      <c r="H158" s="429"/>
      <c r="I158" s="429"/>
      <c r="J158" s="429"/>
      <c r="K158" s="429"/>
      <c r="L158" s="429"/>
      <c r="M158" s="429"/>
      <c r="N158" s="428"/>
      <c r="O158" s="428"/>
      <c r="P158" s="428"/>
      <c r="Q158" s="428"/>
    </row>
    <row r="159" spans="1:17">
      <c r="A159" s="428"/>
      <c r="B159" s="428"/>
      <c r="C159" s="428"/>
      <c r="D159" s="428"/>
      <c r="E159" s="429"/>
      <c r="F159" s="429"/>
      <c r="G159" s="429"/>
      <c r="H159" s="429"/>
      <c r="I159" s="429"/>
      <c r="J159" s="429"/>
      <c r="K159" s="429"/>
      <c r="L159" s="429"/>
      <c r="M159" s="429"/>
      <c r="N159" s="428"/>
      <c r="O159" s="428"/>
      <c r="P159" s="428"/>
      <c r="Q159" s="428"/>
    </row>
    <row r="160" spans="1:17">
      <c r="A160" s="428"/>
      <c r="B160" s="428"/>
      <c r="C160" s="428"/>
      <c r="D160" s="428"/>
      <c r="E160" s="429"/>
      <c r="F160" s="429"/>
      <c r="G160" s="429"/>
      <c r="H160" s="429"/>
      <c r="I160" s="429"/>
      <c r="J160" s="429"/>
      <c r="K160" s="429"/>
      <c r="L160" s="429"/>
      <c r="M160" s="429"/>
      <c r="N160" s="428"/>
      <c r="O160" s="428"/>
      <c r="P160" s="428"/>
      <c r="Q160" s="428"/>
    </row>
    <row r="161" spans="1:17">
      <c r="A161" s="428"/>
      <c r="B161" s="428"/>
      <c r="C161" s="428"/>
      <c r="D161" s="428"/>
      <c r="E161" s="429"/>
      <c r="F161" s="429"/>
      <c r="G161" s="429"/>
      <c r="H161" s="429"/>
      <c r="I161" s="429"/>
      <c r="J161" s="429"/>
      <c r="K161" s="429"/>
      <c r="L161" s="429"/>
      <c r="M161" s="429"/>
      <c r="N161" s="428"/>
      <c r="O161" s="428"/>
      <c r="P161" s="428"/>
      <c r="Q161" s="428"/>
    </row>
    <row r="162" spans="1:17">
      <c r="A162" s="428"/>
      <c r="B162" s="428"/>
      <c r="C162" s="428"/>
      <c r="D162" s="428"/>
      <c r="E162" s="429"/>
      <c r="F162" s="429"/>
      <c r="G162" s="429"/>
      <c r="H162" s="429"/>
      <c r="I162" s="429"/>
      <c r="J162" s="429"/>
      <c r="K162" s="429"/>
      <c r="L162" s="429"/>
      <c r="M162" s="429"/>
      <c r="N162" s="428"/>
      <c r="O162" s="428"/>
      <c r="P162" s="428"/>
      <c r="Q162" s="428"/>
    </row>
    <row r="163" spans="1:17">
      <c r="A163" s="428"/>
      <c r="B163" s="428"/>
      <c r="C163" s="428"/>
      <c r="D163" s="428"/>
      <c r="E163" s="429"/>
      <c r="F163" s="429"/>
      <c r="G163" s="429"/>
      <c r="H163" s="429"/>
      <c r="I163" s="429"/>
      <c r="J163" s="429"/>
      <c r="K163" s="429"/>
      <c r="L163" s="429"/>
      <c r="M163" s="429"/>
      <c r="N163" s="428"/>
      <c r="O163" s="428"/>
      <c r="P163" s="428"/>
      <c r="Q163" s="428"/>
    </row>
    <row r="164" spans="1:17">
      <c r="A164" s="428"/>
      <c r="B164" s="428"/>
      <c r="C164" s="428"/>
      <c r="D164" s="428"/>
      <c r="E164" s="429"/>
      <c r="F164" s="429"/>
      <c r="G164" s="429"/>
      <c r="H164" s="429"/>
      <c r="I164" s="429"/>
      <c r="J164" s="429"/>
      <c r="K164" s="429"/>
      <c r="L164" s="429"/>
      <c r="M164" s="429"/>
      <c r="N164" s="428"/>
      <c r="O164" s="428"/>
      <c r="P164" s="428"/>
      <c r="Q164" s="428"/>
    </row>
    <row r="165" spans="1:17">
      <c r="A165" s="428"/>
      <c r="B165" s="428"/>
      <c r="C165" s="428"/>
      <c r="D165" s="428"/>
      <c r="E165" s="429"/>
      <c r="F165" s="429"/>
      <c r="G165" s="429"/>
      <c r="H165" s="429"/>
      <c r="I165" s="429"/>
      <c r="J165" s="429"/>
      <c r="K165" s="429"/>
      <c r="L165" s="429"/>
      <c r="M165" s="429"/>
      <c r="N165" s="428"/>
      <c r="O165" s="428"/>
      <c r="P165" s="428"/>
      <c r="Q165" s="428"/>
    </row>
    <row r="166" spans="1:17">
      <c r="A166" s="428"/>
      <c r="B166" s="428"/>
      <c r="C166" s="428"/>
      <c r="D166" s="428"/>
      <c r="E166" s="429"/>
      <c r="F166" s="429"/>
      <c r="G166" s="429"/>
      <c r="H166" s="429"/>
      <c r="I166" s="429"/>
      <c r="J166" s="429"/>
      <c r="K166" s="429"/>
      <c r="L166" s="429"/>
      <c r="M166" s="429"/>
      <c r="N166" s="428"/>
      <c r="O166" s="428"/>
      <c r="P166" s="428"/>
      <c r="Q166" s="428"/>
    </row>
    <row r="167" spans="1:17">
      <c r="A167" s="428"/>
      <c r="B167" s="428"/>
      <c r="C167" s="428"/>
      <c r="D167" s="428"/>
      <c r="E167" s="429"/>
      <c r="F167" s="429"/>
      <c r="G167" s="429"/>
      <c r="H167" s="429"/>
      <c r="I167" s="429"/>
      <c r="J167" s="429"/>
      <c r="K167" s="429"/>
      <c r="L167" s="429"/>
      <c r="M167" s="429"/>
      <c r="N167" s="428"/>
      <c r="O167" s="428"/>
      <c r="P167" s="428"/>
      <c r="Q167" s="428"/>
    </row>
    <row r="168" spans="1:17">
      <c r="A168" s="428"/>
      <c r="B168" s="428"/>
      <c r="C168" s="428"/>
      <c r="D168" s="428"/>
      <c r="E168" s="429"/>
      <c r="F168" s="429"/>
      <c r="G168" s="429"/>
      <c r="H168" s="429"/>
      <c r="I168" s="429"/>
      <c r="J168" s="429"/>
      <c r="K168" s="429"/>
      <c r="L168" s="429"/>
      <c r="M168" s="429"/>
      <c r="N168" s="428"/>
      <c r="O168" s="428"/>
      <c r="P168" s="428"/>
      <c r="Q168" s="428"/>
    </row>
    <row r="169" spans="1:17">
      <c r="A169" s="428"/>
      <c r="B169" s="428"/>
      <c r="C169" s="428"/>
      <c r="D169" s="428"/>
      <c r="E169" s="429"/>
      <c r="F169" s="429"/>
      <c r="G169" s="429"/>
      <c r="H169" s="429"/>
      <c r="I169" s="429"/>
      <c r="J169" s="429"/>
      <c r="K169" s="429"/>
      <c r="L169" s="429"/>
      <c r="M169" s="429"/>
      <c r="N169" s="428"/>
      <c r="O169" s="428"/>
      <c r="P169" s="428"/>
      <c r="Q169" s="428"/>
    </row>
    <row r="170" spans="1:17">
      <c r="A170" s="428"/>
      <c r="B170" s="428"/>
      <c r="C170" s="428"/>
      <c r="D170" s="428"/>
      <c r="E170" s="429"/>
      <c r="F170" s="429"/>
      <c r="G170" s="429"/>
      <c r="H170" s="429"/>
      <c r="I170" s="429"/>
      <c r="J170" s="429"/>
      <c r="K170" s="429"/>
      <c r="L170" s="429"/>
      <c r="M170" s="429"/>
      <c r="N170" s="428"/>
      <c r="O170" s="428"/>
      <c r="P170" s="428"/>
      <c r="Q170" s="428"/>
    </row>
    <row r="171" spans="1:17">
      <c r="A171" s="428"/>
      <c r="B171" s="428"/>
      <c r="C171" s="428"/>
      <c r="D171" s="428"/>
      <c r="E171" s="429"/>
      <c r="F171" s="429"/>
      <c r="G171" s="429"/>
      <c r="H171" s="429"/>
      <c r="I171" s="429"/>
      <c r="J171" s="429"/>
      <c r="K171" s="429"/>
      <c r="L171" s="429"/>
      <c r="M171" s="429"/>
      <c r="N171" s="428"/>
      <c r="O171" s="428"/>
      <c r="P171" s="428"/>
      <c r="Q171" s="428"/>
    </row>
    <row r="172" spans="1:17">
      <c r="A172" s="428"/>
      <c r="B172" s="428"/>
      <c r="C172" s="428"/>
      <c r="D172" s="428"/>
      <c r="E172" s="429"/>
      <c r="F172" s="429"/>
      <c r="G172" s="429"/>
      <c r="H172" s="429"/>
      <c r="I172" s="429"/>
      <c r="J172" s="429"/>
      <c r="K172" s="429"/>
      <c r="L172" s="429"/>
      <c r="M172" s="429"/>
      <c r="N172" s="428"/>
      <c r="O172" s="428"/>
      <c r="P172" s="428"/>
      <c r="Q172" s="428"/>
    </row>
    <row r="173" spans="1:17">
      <c r="A173" s="428"/>
      <c r="B173" s="428"/>
      <c r="C173" s="428"/>
      <c r="D173" s="428"/>
      <c r="E173" s="429"/>
      <c r="F173" s="429"/>
      <c r="G173" s="429"/>
      <c r="H173" s="429"/>
      <c r="I173" s="429"/>
      <c r="J173" s="429"/>
      <c r="K173" s="429"/>
      <c r="L173" s="429"/>
      <c r="M173" s="429"/>
      <c r="N173" s="428"/>
      <c r="O173" s="428"/>
      <c r="P173" s="428"/>
      <c r="Q173" s="428"/>
    </row>
    <row r="174" spans="1:17">
      <c r="A174" s="428"/>
      <c r="B174" s="428"/>
      <c r="C174" s="428"/>
      <c r="D174" s="428"/>
      <c r="E174" s="429"/>
      <c r="F174" s="429"/>
      <c r="G174" s="429"/>
      <c r="H174" s="429"/>
      <c r="I174" s="429"/>
      <c r="J174" s="429"/>
      <c r="K174" s="429"/>
      <c r="L174" s="429"/>
      <c r="M174" s="429"/>
      <c r="N174" s="428"/>
      <c r="O174" s="428"/>
      <c r="P174" s="428"/>
      <c r="Q174" s="428"/>
    </row>
    <row r="175" spans="1:17">
      <c r="A175" s="428"/>
      <c r="B175" s="428"/>
      <c r="C175" s="428"/>
      <c r="D175" s="428"/>
      <c r="E175" s="429"/>
      <c r="F175" s="429"/>
      <c r="G175" s="429"/>
      <c r="H175" s="429"/>
      <c r="I175" s="429"/>
      <c r="J175" s="429"/>
      <c r="K175" s="429"/>
      <c r="L175" s="429"/>
      <c r="M175" s="429"/>
      <c r="N175" s="428"/>
      <c r="O175" s="428"/>
      <c r="P175" s="428"/>
      <c r="Q175" s="428"/>
    </row>
    <row r="176" spans="1:17">
      <c r="A176" s="428"/>
      <c r="B176" s="428"/>
      <c r="C176" s="428"/>
      <c r="D176" s="428"/>
      <c r="E176" s="429"/>
      <c r="F176" s="429"/>
      <c r="G176" s="429"/>
      <c r="H176" s="429"/>
      <c r="I176" s="429"/>
      <c r="J176" s="429"/>
      <c r="K176" s="429"/>
      <c r="L176" s="429"/>
      <c r="M176" s="429"/>
      <c r="N176" s="428"/>
      <c r="O176" s="428"/>
      <c r="P176" s="428"/>
      <c r="Q176" s="428"/>
    </row>
    <row r="177" spans="1:17">
      <c r="A177" s="428"/>
      <c r="B177" s="428"/>
      <c r="C177" s="428"/>
      <c r="D177" s="428"/>
      <c r="E177" s="429"/>
      <c r="F177" s="429"/>
      <c r="G177" s="429"/>
      <c r="H177" s="429"/>
      <c r="I177" s="429"/>
      <c r="J177" s="429"/>
      <c r="K177" s="429"/>
      <c r="L177" s="429"/>
      <c r="M177" s="429"/>
      <c r="N177" s="428"/>
      <c r="O177" s="428"/>
      <c r="P177" s="428"/>
      <c r="Q177" s="428"/>
    </row>
    <row r="178" spans="1:17">
      <c r="A178" s="428"/>
      <c r="B178" s="428"/>
      <c r="C178" s="428"/>
      <c r="D178" s="428"/>
      <c r="E178" s="429"/>
      <c r="F178" s="429"/>
      <c r="G178" s="429"/>
      <c r="H178" s="429"/>
      <c r="I178" s="429"/>
      <c r="J178" s="429"/>
      <c r="K178" s="429"/>
      <c r="L178" s="429"/>
      <c r="M178" s="429"/>
      <c r="N178" s="428"/>
      <c r="O178" s="428"/>
      <c r="P178" s="428"/>
      <c r="Q178" s="428"/>
    </row>
    <row r="179" spans="1:17">
      <c r="A179" s="428"/>
      <c r="B179" s="428"/>
      <c r="C179" s="428"/>
      <c r="D179" s="428"/>
      <c r="E179" s="429"/>
      <c r="F179" s="429"/>
      <c r="G179" s="429"/>
      <c r="H179" s="429"/>
      <c r="I179" s="429"/>
      <c r="J179" s="429"/>
      <c r="K179" s="429"/>
      <c r="L179" s="429"/>
      <c r="M179" s="429"/>
      <c r="N179" s="428"/>
      <c r="O179" s="428"/>
      <c r="P179" s="428"/>
      <c r="Q179" s="428"/>
    </row>
    <row r="180" spans="1:17">
      <c r="A180" s="428"/>
      <c r="B180" s="428"/>
      <c r="C180" s="428"/>
      <c r="D180" s="428"/>
      <c r="E180" s="429"/>
      <c r="F180" s="429"/>
      <c r="G180" s="429"/>
      <c r="H180" s="429"/>
      <c r="I180" s="429"/>
      <c r="J180" s="429"/>
      <c r="K180" s="429"/>
      <c r="L180" s="429"/>
      <c r="M180" s="429"/>
      <c r="N180" s="428"/>
      <c r="O180" s="428"/>
      <c r="P180" s="428"/>
      <c r="Q180" s="428"/>
    </row>
    <row r="181" spans="1:17">
      <c r="A181" s="428"/>
      <c r="B181" s="428"/>
      <c r="C181" s="428"/>
      <c r="D181" s="428"/>
      <c r="E181" s="429"/>
      <c r="F181" s="429"/>
      <c r="G181" s="429"/>
      <c r="H181" s="429"/>
      <c r="I181" s="429"/>
      <c r="J181" s="429"/>
      <c r="K181" s="429"/>
      <c r="L181" s="429"/>
      <c r="M181" s="429"/>
      <c r="N181" s="428"/>
      <c r="O181" s="428"/>
      <c r="P181" s="428"/>
      <c r="Q181" s="428"/>
    </row>
    <row r="182" spans="1:17">
      <c r="A182" s="428"/>
      <c r="B182" s="428"/>
      <c r="C182" s="428"/>
      <c r="D182" s="428"/>
      <c r="E182" s="429"/>
      <c r="F182" s="429"/>
      <c r="G182" s="429"/>
      <c r="H182" s="429"/>
      <c r="I182" s="429"/>
      <c r="J182" s="429"/>
      <c r="K182" s="429"/>
      <c r="L182" s="429"/>
      <c r="M182" s="429"/>
      <c r="N182" s="428"/>
      <c r="O182" s="428"/>
      <c r="P182" s="428"/>
      <c r="Q182" s="428"/>
    </row>
    <row r="183" spans="1:17">
      <c r="A183" s="428"/>
      <c r="B183" s="428"/>
      <c r="C183" s="428"/>
      <c r="D183" s="428"/>
      <c r="E183" s="429"/>
      <c r="F183" s="429"/>
      <c r="G183" s="429"/>
      <c r="H183" s="429"/>
      <c r="I183" s="429"/>
      <c r="J183" s="429"/>
      <c r="K183" s="429"/>
      <c r="L183" s="429"/>
      <c r="M183" s="429"/>
      <c r="N183" s="428"/>
      <c r="O183" s="428"/>
      <c r="P183" s="428"/>
      <c r="Q183" s="428"/>
    </row>
    <row r="184" spans="1:17">
      <c r="A184" s="428"/>
      <c r="B184" s="428"/>
      <c r="C184" s="428"/>
      <c r="D184" s="428"/>
      <c r="E184" s="429"/>
      <c r="F184" s="429"/>
      <c r="G184" s="429"/>
      <c r="H184" s="429"/>
      <c r="I184" s="429"/>
      <c r="J184" s="429"/>
      <c r="K184" s="429"/>
      <c r="L184" s="429"/>
      <c r="M184" s="429"/>
      <c r="N184" s="428"/>
      <c r="O184" s="428"/>
      <c r="P184" s="428"/>
      <c r="Q184" s="428"/>
    </row>
    <row r="185" spans="1:17">
      <c r="A185" s="428"/>
      <c r="B185" s="428"/>
      <c r="C185" s="428"/>
      <c r="D185" s="428"/>
      <c r="E185" s="429"/>
      <c r="F185" s="429"/>
      <c r="G185" s="429"/>
      <c r="H185" s="429"/>
      <c r="I185" s="429"/>
      <c r="J185" s="429"/>
      <c r="K185" s="429"/>
      <c r="L185" s="429"/>
      <c r="M185" s="429"/>
      <c r="N185" s="428"/>
      <c r="O185" s="428"/>
      <c r="P185" s="428"/>
      <c r="Q185" s="428"/>
    </row>
    <row r="186" spans="1:17">
      <c r="A186" s="428"/>
      <c r="B186" s="428"/>
      <c r="C186" s="428"/>
      <c r="D186" s="428"/>
      <c r="E186" s="429"/>
      <c r="F186" s="429"/>
      <c r="G186" s="429"/>
      <c r="H186" s="429"/>
      <c r="I186" s="429"/>
      <c r="J186" s="429"/>
      <c r="K186" s="429"/>
      <c r="L186" s="429"/>
      <c r="M186" s="429"/>
      <c r="N186" s="428"/>
      <c r="O186" s="428"/>
      <c r="P186" s="428"/>
      <c r="Q186" s="428"/>
    </row>
    <row r="187" spans="1:17">
      <c r="A187" s="428"/>
      <c r="B187" s="428"/>
      <c r="C187" s="428"/>
      <c r="D187" s="428"/>
      <c r="E187" s="429"/>
      <c r="F187" s="429"/>
      <c r="G187" s="429"/>
      <c r="H187" s="429"/>
      <c r="I187" s="429"/>
      <c r="J187" s="429"/>
      <c r="K187" s="429"/>
      <c r="L187" s="429"/>
      <c r="M187" s="429"/>
      <c r="N187" s="428"/>
      <c r="O187" s="428"/>
      <c r="P187" s="428"/>
      <c r="Q187" s="428"/>
    </row>
    <row r="188" spans="1:17">
      <c r="A188" s="428"/>
      <c r="B188" s="428"/>
      <c r="C188" s="428"/>
      <c r="D188" s="428"/>
      <c r="E188" s="429"/>
      <c r="F188" s="429"/>
      <c r="G188" s="429"/>
      <c r="H188" s="429"/>
      <c r="I188" s="429"/>
      <c r="J188" s="429"/>
      <c r="K188" s="429"/>
      <c r="L188" s="429"/>
      <c r="M188" s="429"/>
      <c r="N188" s="428"/>
      <c r="O188" s="428"/>
      <c r="P188" s="428"/>
      <c r="Q188" s="428"/>
    </row>
    <row r="189" spans="1:17">
      <c r="A189" s="428"/>
      <c r="B189" s="428"/>
      <c r="C189" s="428"/>
      <c r="D189" s="428"/>
      <c r="E189" s="429"/>
      <c r="F189" s="429"/>
      <c r="G189" s="429"/>
      <c r="H189" s="429"/>
      <c r="I189" s="429"/>
      <c r="J189" s="429"/>
      <c r="K189" s="429"/>
      <c r="L189" s="429"/>
      <c r="M189" s="429"/>
      <c r="N189" s="428"/>
      <c r="O189" s="428"/>
      <c r="P189" s="428"/>
      <c r="Q189" s="428"/>
    </row>
    <row r="190" spans="1:17">
      <c r="A190" s="428"/>
      <c r="B190" s="428"/>
      <c r="C190" s="428"/>
      <c r="D190" s="428"/>
      <c r="E190" s="429"/>
      <c r="F190" s="429"/>
      <c r="G190" s="429"/>
      <c r="H190" s="429"/>
      <c r="I190" s="429"/>
      <c r="J190" s="429"/>
      <c r="K190" s="429"/>
      <c r="L190" s="429"/>
      <c r="M190" s="429"/>
      <c r="N190" s="428"/>
      <c r="O190" s="428"/>
      <c r="P190" s="428"/>
      <c r="Q190" s="428"/>
    </row>
    <row r="191" spans="1:17">
      <c r="A191" s="428"/>
      <c r="B191" s="428"/>
      <c r="C191" s="428"/>
      <c r="D191" s="428"/>
      <c r="E191" s="429"/>
      <c r="F191" s="429"/>
      <c r="G191" s="429"/>
      <c r="H191" s="429"/>
      <c r="I191" s="429"/>
      <c r="J191" s="429"/>
      <c r="K191" s="429"/>
      <c r="L191" s="429"/>
      <c r="M191" s="429"/>
      <c r="N191" s="428"/>
      <c r="O191" s="428"/>
      <c r="P191" s="428"/>
      <c r="Q191" s="428"/>
    </row>
    <row r="192" spans="1:17">
      <c r="A192" s="428"/>
      <c r="B192" s="428"/>
      <c r="C192" s="428"/>
      <c r="D192" s="428"/>
      <c r="E192" s="429"/>
      <c r="F192" s="429"/>
      <c r="G192" s="429"/>
      <c r="H192" s="429"/>
      <c r="I192" s="429"/>
      <c r="J192" s="429"/>
      <c r="K192" s="429"/>
      <c r="L192" s="429"/>
      <c r="M192" s="429"/>
      <c r="N192" s="428"/>
      <c r="O192" s="428"/>
      <c r="P192" s="428"/>
      <c r="Q192" s="428"/>
    </row>
    <row r="193" spans="1:17">
      <c r="A193" s="428"/>
      <c r="B193" s="428"/>
      <c r="C193" s="428"/>
      <c r="D193" s="428"/>
      <c r="E193" s="429"/>
      <c r="F193" s="429"/>
      <c r="G193" s="429"/>
      <c r="H193" s="429"/>
      <c r="I193" s="429"/>
      <c r="J193" s="429"/>
      <c r="K193" s="429"/>
      <c r="L193" s="429"/>
      <c r="M193" s="429"/>
      <c r="N193" s="428"/>
      <c r="O193" s="428"/>
      <c r="P193" s="428"/>
      <c r="Q193" s="428"/>
    </row>
    <row r="194" spans="1:17">
      <c r="A194" s="428"/>
      <c r="B194" s="428"/>
      <c r="C194" s="428"/>
      <c r="D194" s="428"/>
      <c r="E194" s="429"/>
      <c r="F194" s="429"/>
      <c r="G194" s="429"/>
      <c r="H194" s="429"/>
      <c r="I194" s="429"/>
      <c r="J194" s="429"/>
      <c r="K194" s="429"/>
      <c r="L194" s="429"/>
      <c r="M194" s="429"/>
      <c r="N194" s="428"/>
      <c r="O194" s="428"/>
      <c r="P194" s="428"/>
      <c r="Q194" s="428"/>
    </row>
    <row r="195" spans="1:17">
      <c r="A195" s="428"/>
      <c r="B195" s="428"/>
      <c r="C195" s="428"/>
      <c r="D195" s="428"/>
      <c r="E195" s="429"/>
      <c r="F195" s="429"/>
      <c r="G195" s="429"/>
      <c r="H195" s="429"/>
      <c r="I195" s="429"/>
      <c r="J195" s="429"/>
      <c r="K195" s="429"/>
      <c r="L195" s="429"/>
      <c r="M195" s="429"/>
      <c r="N195" s="428"/>
      <c r="O195" s="428"/>
      <c r="P195" s="428"/>
      <c r="Q195" s="428"/>
    </row>
    <row r="196" spans="1:17">
      <c r="A196" s="428"/>
      <c r="B196" s="428"/>
      <c r="C196" s="428"/>
      <c r="D196" s="428"/>
      <c r="E196" s="429"/>
      <c r="F196" s="429"/>
      <c r="G196" s="429"/>
      <c r="H196" s="429"/>
      <c r="I196" s="429"/>
      <c r="J196" s="429"/>
      <c r="K196" s="429"/>
      <c r="L196" s="429"/>
      <c r="M196" s="429"/>
      <c r="N196" s="428"/>
      <c r="O196" s="428"/>
      <c r="P196" s="428"/>
      <c r="Q196" s="428"/>
    </row>
    <row r="197" spans="1:17">
      <c r="A197" s="428"/>
      <c r="B197" s="428"/>
      <c r="C197" s="428"/>
      <c r="D197" s="428"/>
      <c r="E197" s="429"/>
      <c r="F197" s="429"/>
      <c r="G197" s="429"/>
      <c r="H197" s="429"/>
      <c r="I197" s="429"/>
      <c r="J197" s="429"/>
      <c r="K197" s="429"/>
      <c r="L197" s="429"/>
      <c r="M197" s="429"/>
      <c r="N197" s="428"/>
      <c r="O197" s="428"/>
      <c r="P197" s="428"/>
      <c r="Q197" s="428"/>
    </row>
    <row r="198" spans="1:17">
      <c r="A198" s="428"/>
      <c r="B198" s="428"/>
      <c r="C198" s="428"/>
      <c r="D198" s="428"/>
      <c r="E198" s="429"/>
      <c r="F198" s="429"/>
      <c r="G198" s="429"/>
      <c r="H198" s="429"/>
      <c r="I198" s="429"/>
      <c r="J198" s="429"/>
      <c r="K198" s="429"/>
      <c r="L198" s="429"/>
      <c r="M198" s="429"/>
      <c r="N198" s="428"/>
      <c r="O198" s="428"/>
      <c r="P198" s="428"/>
      <c r="Q198" s="428"/>
    </row>
    <row r="199" spans="1:17">
      <c r="A199" s="428"/>
      <c r="B199" s="428"/>
      <c r="C199" s="428"/>
      <c r="D199" s="428"/>
      <c r="E199" s="429"/>
      <c r="F199" s="429"/>
      <c r="G199" s="429"/>
      <c r="H199" s="429"/>
      <c r="I199" s="429"/>
      <c r="J199" s="429"/>
      <c r="K199" s="429"/>
      <c r="L199" s="429"/>
      <c r="M199" s="429"/>
      <c r="N199" s="428"/>
      <c r="O199" s="428"/>
      <c r="P199" s="428"/>
      <c r="Q199" s="428"/>
    </row>
    <row r="200" spans="1:17">
      <c r="A200" s="428"/>
      <c r="B200" s="428"/>
      <c r="C200" s="428"/>
      <c r="D200" s="428"/>
      <c r="E200" s="429"/>
      <c r="F200" s="429"/>
      <c r="G200" s="429"/>
      <c r="H200" s="429"/>
      <c r="I200" s="429"/>
      <c r="J200" s="429"/>
      <c r="K200" s="429"/>
      <c r="L200" s="429"/>
      <c r="M200" s="429"/>
      <c r="N200" s="428"/>
      <c r="O200" s="428"/>
      <c r="P200" s="428"/>
      <c r="Q200" s="428"/>
    </row>
    <row r="201" spans="1:17">
      <c r="A201" s="428"/>
      <c r="B201" s="428"/>
      <c r="C201" s="428"/>
      <c r="D201" s="428"/>
      <c r="E201" s="429"/>
      <c r="F201" s="429"/>
      <c r="G201" s="429"/>
      <c r="H201" s="429"/>
      <c r="I201" s="429"/>
      <c r="J201" s="429"/>
      <c r="K201" s="429"/>
      <c r="L201" s="429"/>
      <c r="M201" s="429"/>
      <c r="N201" s="428"/>
      <c r="O201" s="428"/>
      <c r="P201" s="428"/>
      <c r="Q201" s="428"/>
    </row>
    <row r="202" spans="1:17">
      <c r="A202" s="428"/>
      <c r="B202" s="428"/>
      <c r="C202" s="428"/>
      <c r="D202" s="428"/>
      <c r="E202" s="429"/>
      <c r="F202" s="429"/>
      <c r="G202" s="429"/>
      <c r="H202" s="429"/>
      <c r="I202" s="429"/>
      <c r="J202" s="429"/>
      <c r="K202" s="429"/>
      <c r="L202" s="429"/>
      <c r="M202" s="429"/>
      <c r="N202" s="428"/>
      <c r="O202" s="428"/>
      <c r="P202" s="428"/>
      <c r="Q202" s="428"/>
    </row>
    <row r="203" spans="1:17">
      <c r="A203" s="428"/>
      <c r="B203" s="428"/>
      <c r="C203" s="428"/>
      <c r="D203" s="428"/>
      <c r="E203" s="429"/>
      <c r="F203" s="429"/>
      <c r="G203" s="429"/>
      <c r="H203" s="429"/>
      <c r="I203" s="429"/>
      <c r="J203" s="429"/>
      <c r="K203" s="429"/>
      <c r="L203" s="429"/>
      <c r="M203" s="429"/>
      <c r="N203" s="428"/>
      <c r="O203" s="428"/>
      <c r="P203" s="428"/>
      <c r="Q203" s="428"/>
    </row>
    <row r="204" spans="1:17">
      <c r="A204" s="428"/>
      <c r="B204" s="428"/>
      <c r="C204" s="428"/>
      <c r="D204" s="428"/>
      <c r="E204" s="429"/>
      <c r="F204" s="429"/>
      <c r="G204" s="429"/>
      <c r="H204" s="429"/>
      <c r="I204" s="429"/>
      <c r="J204" s="429"/>
      <c r="K204" s="429"/>
      <c r="L204" s="429"/>
      <c r="M204" s="429"/>
      <c r="N204" s="428"/>
      <c r="O204" s="428"/>
      <c r="P204" s="428"/>
      <c r="Q204" s="428"/>
    </row>
    <row r="205" spans="1:17">
      <c r="A205" s="428"/>
      <c r="B205" s="428"/>
      <c r="C205" s="428"/>
      <c r="D205" s="428"/>
      <c r="E205" s="429"/>
      <c r="F205" s="429"/>
      <c r="G205" s="429"/>
      <c r="H205" s="429"/>
      <c r="I205" s="429"/>
      <c r="J205" s="429"/>
      <c r="K205" s="429"/>
      <c r="L205" s="429"/>
      <c r="M205" s="429"/>
      <c r="N205" s="428"/>
      <c r="O205" s="428"/>
      <c r="P205" s="428"/>
      <c r="Q205" s="428"/>
    </row>
    <row r="206" spans="1:17">
      <c r="A206" s="428"/>
      <c r="B206" s="428"/>
      <c r="C206" s="428"/>
      <c r="D206" s="428"/>
      <c r="E206" s="429"/>
      <c r="F206" s="429"/>
      <c r="G206" s="429"/>
      <c r="H206" s="429"/>
      <c r="I206" s="429"/>
      <c r="J206" s="429"/>
      <c r="K206" s="429"/>
      <c r="L206" s="429"/>
      <c r="M206" s="429"/>
      <c r="N206" s="428"/>
      <c r="O206" s="428"/>
      <c r="P206" s="428"/>
      <c r="Q206" s="428"/>
    </row>
    <row r="207" spans="1:17">
      <c r="A207" s="428"/>
      <c r="B207" s="428"/>
      <c r="C207" s="428"/>
      <c r="D207" s="428"/>
      <c r="E207" s="429"/>
      <c r="F207" s="429"/>
      <c r="G207" s="429"/>
      <c r="H207" s="429"/>
      <c r="I207" s="429"/>
      <c r="J207" s="429"/>
      <c r="K207" s="429"/>
      <c r="L207" s="429"/>
      <c r="M207" s="429"/>
      <c r="N207" s="428"/>
      <c r="O207" s="428"/>
      <c r="P207" s="428"/>
      <c r="Q207" s="428"/>
    </row>
    <row r="208" spans="1:17">
      <c r="A208" s="428"/>
      <c r="B208" s="428"/>
      <c r="C208" s="428"/>
      <c r="D208" s="428"/>
      <c r="E208" s="429"/>
      <c r="F208" s="429"/>
      <c r="G208" s="429"/>
      <c r="H208" s="429"/>
      <c r="I208" s="429"/>
      <c r="J208" s="429"/>
      <c r="K208" s="429"/>
      <c r="L208" s="429"/>
      <c r="M208" s="429"/>
      <c r="N208" s="428"/>
      <c r="O208" s="428"/>
      <c r="P208" s="428"/>
      <c r="Q208" s="428"/>
    </row>
    <row r="209" spans="1:17">
      <c r="A209" s="428"/>
      <c r="B209" s="428"/>
      <c r="C209" s="428"/>
      <c r="D209" s="428"/>
      <c r="E209" s="429"/>
      <c r="F209" s="429"/>
      <c r="G209" s="429"/>
      <c r="H209" s="429"/>
      <c r="I209" s="429"/>
      <c r="J209" s="429"/>
      <c r="K209" s="429"/>
      <c r="L209" s="429"/>
      <c r="M209" s="429"/>
      <c r="N209" s="428"/>
      <c r="O209" s="428"/>
      <c r="P209" s="428"/>
      <c r="Q209" s="428"/>
    </row>
    <row r="210" spans="1:17">
      <c r="A210" s="428"/>
      <c r="B210" s="428"/>
      <c r="C210" s="428"/>
      <c r="D210" s="428"/>
      <c r="E210" s="429"/>
      <c r="F210" s="429"/>
      <c r="G210" s="429"/>
      <c r="H210" s="429"/>
      <c r="I210" s="429"/>
      <c r="J210" s="429"/>
      <c r="K210" s="429"/>
      <c r="L210" s="429"/>
      <c r="M210" s="429"/>
      <c r="N210" s="428"/>
      <c r="O210" s="428"/>
      <c r="P210" s="428"/>
      <c r="Q210" s="428"/>
    </row>
    <row r="211" spans="1:17">
      <c r="A211" s="428"/>
      <c r="B211" s="428"/>
      <c r="C211" s="428"/>
      <c r="D211" s="428"/>
      <c r="E211" s="429"/>
      <c r="F211" s="429"/>
      <c r="G211" s="429"/>
      <c r="H211" s="429"/>
      <c r="I211" s="429"/>
      <c r="J211" s="429"/>
      <c r="K211" s="429"/>
      <c r="L211" s="429"/>
      <c r="M211" s="429"/>
      <c r="N211" s="428"/>
      <c r="O211" s="428"/>
      <c r="P211" s="428"/>
      <c r="Q211" s="428"/>
    </row>
    <row r="212" spans="1:17">
      <c r="A212" s="428"/>
      <c r="B212" s="428"/>
      <c r="C212" s="428"/>
      <c r="D212" s="428"/>
      <c r="E212" s="429"/>
      <c r="F212" s="429"/>
      <c r="G212" s="429"/>
      <c r="H212" s="429"/>
      <c r="I212" s="429"/>
      <c r="J212" s="429"/>
      <c r="K212" s="429"/>
      <c r="L212" s="429"/>
      <c r="M212" s="429"/>
      <c r="N212" s="428"/>
      <c r="O212" s="428"/>
      <c r="P212" s="428"/>
      <c r="Q212" s="428"/>
    </row>
    <row r="213" spans="1:17">
      <c r="A213" s="428"/>
      <c r="B213" s="428"/>
      <c r="C213" s="428"/>
      <c r="D213" s="428"/>
      <c r="E213" s="429"/>
      <c r="F213" s="429"/>
      <c r="G213" s="429"/>
      <c r="H213" s="429"/>
      <c r="I213" s="429"/>
      <c r="J213" s="429"/>
      <c r="K213" s="429"/>
      <c r="L213" s="429"/>
      <c r="M213" s="429"/>
      <c r="N213" s="428"/>
      <c r="O213" s="428"/>
      <c r="P213" s="428"/>
      <c r="Q213" s="428"/>
    </row>
    <row r="214" spans="1:17">
      <c r="A214" s="428"/>
      <c r="B214" s="428"/>
      <c r="C214" s="428"/>
      <c r="D214" s="428"/>
      <c r="E214" s="429"/>
      <c r="F214" s="429"/>
      <c r="G214" s="429"/>
      <c r="H214" s="429"/>
      <c r="I214" s="429"/>
      <c r="J214" s="429"/>
      <c r="K214" s="429"/>
      <c r="L214" s="429"/>
      <c r="M214" s="429"/>
      <c r="N214" s="428"/>
      <c r="O214" s="428"/>
      <c r="P214" s="428"/>
      <c r="Q214" s="428"/>
    </row>
    <row r="215" spans="1:17">
      <c r="A215" s="428"/>
      <c r="B215" s="428"/>
      <c r="C215" s="428"/>
      <c r="D215" s="428"/>
      <c r="E215" s="429"/>
      <c r="F215" s="429"/>
      <c r="G215" s="429"/>
      <c r="H215" s="429"/>
      <c r="I215" s="429"/>
      <c r="J215" s="429"/>
      <c r="K215" s="429"/>
      <c r="L215" s="429"/>
      <c r="M215" s="429"/>
      <c r="N215" s="428"/>
      <c r="O215" s="428"/>
      <c r="P215" s="428"/>
      <c r="Q215" s="428"/>
    </row>
    <row r="216" spans="1:17">
      <c r="A216" s="428"/>
      <c r="B216" s="428"/>
      <c r="C216" s="428"/>
      <c r="D216" s="428"/>
      <c r="E216" s="429"/>
      <c r="F216" s="429"/>
      <c r="G216" s="429"/>
      <c r="H216" s="429"/>
      <c r="I216" s="429"/>
      <c r="J216" s="429"/>
      <c r="K216" s="429"/>
      <c r="L216" s="429"/>
      <c r="M216" s="429"/>
      <c r="N216" s="428"/>
      <c r="O216" s="428"/>
      <c r="P216" s="428"/>
      <c r="Q216" s="428"/>
    </row>
    <row r="217" spans="1:17">
      <c r="A217" s="428"/>
      <c r="B217" s="428"/>
      <c r="C217" s="428"/>
      <c r="D217" s="428"/>
      <c r="E217" s="429"/>
      <c r="F217" s="429"/>
      <c r="G217" s="429"/>
      <c r="H217" s="429"/>
      <c r="I217" s="429"/>
      <c r="J217" s="429"/>
      <c r="K217" s="429"/>
      <c r="L217" s="429"/>
      <c r="M217" s="429"/>
      <c r="N217" s="428"/>
      <c r="O217" s="428"/>
      <c r="P217" s="428"/>
      <c r="Q217" s="428"/>
    </row>
    <row r="218" spans="1:17">
      <c r="A218" s="428"/>
      <c r="B218" s="428"/>
      <c r="C218" s="428"/>
      <c r="D218" s="428"/>
      <c r="E218" s="429"/>
      <c r="F218" s="429"/>
      <c r="G218" s="429"/>
      <c r="H218" s="429"/>
      <c r="I218" s="429"/>
      <c r="J218" s="429"/>
      <c r="K218" s="429"/>
      <c r="L218" s="429"/>
      <c r="M218" s="429"/>
      <c r="N218" s="428"/>
      <c r="O218" s="428"/>
      <c r="P218" s="428"/>
      <c r="Q218" s="428"/>
    </row>
    <row r="219" spans="1:17">
      <c r="A219" s="428"/>
      <c r="B219" s="428"/>
      <c r="C219" s="428"/>
      <c r="D219" s="428"/>
      <c r="E219" s="429"/>
      <c r="F219" s="429"/>
      <c r="G219" s="429"/>
      <c r="H219" s="429"/>
      <c r="I219" s="429"/>
      <c r="J219" s="429"/>
      <c r="K219" s="429"/>
      <c r="L219" s="429"/>
      <c r="M219" s="429"/>
      <c r="N219" s="428"/>
      <c r="O219" s="428"/>
      <c r="P219" s="428"/>
      <c r="Q219" s="428"/>
    </row>
    <row r="220" spans="1:17">
      <c r="A220" s="428"/>
      <c r="B220" s="428"/>
      <c r="C220" s="428"/>
      <c r="D220" s="428"/>
      <c r="E220" s="429"/>
      <c r="F220" s="429"/>
      <c r="G220" s="429"/>
      <c r="H220" s="429"/>
      <c r="I220" s="429"/>
      <c r="J220" s="429"/>
      <c r="K220" s="429"/>
      <c r="L220" s="429"/>
      <c r="M220" s="429"/>
      <c r="N220" s="428"/>
      <c r="O220" s="428"/>
      <c r="P220" s="428"/>
      <c r="Q220" s="428"/>
    </row>
    <row r="221" spans="1:17">
      <c r="A221" s="428"/>
      <c r="B221" s="428"/>
      <c r="C221" s="428"/>
      <c r="D221" s="428"/>
      <c r="E221" s="429"/>
      <c r="F221" s="429"/>
      <c r="G221" s="429"/>
      <c r="H221" s="429"/>
      <c r="I221" s="429"/>
      <c r="J221" s="429"/>
      <c r="K221" s="429"/>
      <c r="L221" s="429"/>
      <c r="M221" s="429"/>
      <c r="N221" s="428"/>
      <c r="O221" s="428"/>
      <c r="P221" s="428"/>
      <c r="Q221" s="428"/>
    </row>
    <row r="222" spans="1:17">
      <c r="A222" s="428"/>
      <c r="B222" s="428"/>
      <c r="C222" s="428"/>
      <c r="D222" s="428"/>
      <c r="E222" s="429"/>
      <c r="F222" s="429"/>
      <c r="G222" s="429"/>
      <c r="H222" s="429"/>
      <c r="I222" s="429"/>
      <c r="J222" s="429"/>
      <c r="K222" s="429"/>
      <c r="L222" s="429"/>
      <c r="M222" s="429"/>
      <c r="N222" s="428"/>
      <c r="O222" s="428"/>
      <c r="P222" s="428"/>
      <c r="Q222" s="428"/>
    </row>
    <row r="223" spans="1:17">
      <c r="A223" s="428"/>
      <c r="B223" s="428"/>
      <c r="C223" s="428"/>
      <c r="D223" s="428"/>
      <c r="E223" s="429"/>
      <c r="F223" s="429"/>
      <c r="G223" s="429"/>
      <c r="H223" s="429"/>
      <c r="I223" s="429"/>
      <c r="J223" s="429"/>
      <c r="K223" s="429"/>
      <c r="L223" s="429"/>
      <c r="M223" s="429"/>
      <c r="N223" s="428"/>
      <c r="O223" s="428"/>
      <c r="P223" s="428"/>
      <c r="Q223" s="428"/>
    </row>
    <row r="224" spans="1:17">
      <c r="A224" s="428"/>
      <c r="B224" s="428"/>
      <c r="C224" s="428"/>
      <c r="D224" s="428"/>
      <c r="E224" s="429"/>
      <c r="F224" s="429"/>
      <c r="G224" s="429"/>
      <c r="H224" s="429"/>
      <c r="I224" s="429"/>
      <c r="J224" s="429"/>
      <c r="K224" s="429"/>
      <c r="L224" s="429"/>
      <c r="M224" s="429"/>
      <c r="N224" s="428"/>
      <c r="O224" s="428"/>
      <c r="P224" s="428"/>
      <c r="Q224" s="428"/>
    </row>
    <row r="225" spans="1:17">
      <c r="A225" s="428"/>
      <c r="B225" s="428"/>
      <c r="C225" s="428"/>
      <c r="D225" s="428"/>
      <c r="E225" s="429"/>
      <c r="F225" s="429"/>
      <c r="G225" s="429"/>
      <c r="H225" s="429"/>
      <c r="I225" s="429"/>
      <c r="J225" s="429"/>
      <c r="K225" s="429"/>
      <c r="L225" s="429"/>
      <c r="M225" s="429"/>
      <c r="N225" s="428"/>
      <c r="O225" s="428"/>
      <c r="P225" s="428"/>
      <c r="Q225" s="428"/>
    </row>
    <row r="226" spans="1:17">
      <c r="A226" s="428"/>
      <c r="B226" s="428"/>
      <c r="C226" s="428"/>
      <c r="D226" s="428"/>
      <c r="E226" s="429"/>
      <c r="F226" s="429"/>
      <c r="G226" s="429"/>
      <c r="H226" s="429"/>
      <c r="I226" s="429"/>
      <c r="J226" s="429"/>
      <c r="K226" s="429"/>
      <c r="L226" s="429"/>
      <c r="M226" s="429"/>
      <c r="N226" s="428"/>
      <c r="O226" s="428"/>
      <c r="P226" s="428"/>
      <c r="Q226" s="428"/>
    </row>
    <row r="227" spans="1:17">
      <c r="A227" s="428"/>
      <c r="B227" s="428"/>
      <c r="C227" s="428"/>
      <c r="D227" s="428"/>
      <c r="E227" s="429"/>
      <c r="F227" s="429"/>
      <c r="G227" s="429"/>
      <c r="H227" s="429"/>
      <c r="I227" s="429"/>
      <c r="J227" s="429"/>
      <c r="K227" s="429"/>
      <c r="L227" s="429"/>
      <c r="M227" s="429"/>
      <c r="N227" s="428"/>
      <c r="O227" s="428"/>
      <c r="P227" s="428"/>
      <c r="Q227" s="428"/>
    </row>
    <row r="228" spans="1:17">
      <c r="A228" s="428"/>
      <c r="B228" s="428"/>
      <c r="C228" s="428"/>
      <c r="D228" s="428"/>
      <c r="E228" s="429"/>
      <c r="F228" s="429"/>
      <c r="G228" s="429"/>
      <c r="H228" s="429"/>
      <c r="I228" s="429"/>
      <c r="J228" s="429"/>
      <c r="K228" s="429"/>
      <c r="L228" s="429"/>
      <c r="M228" s="429"/>
      <c r="N228" s="428"/>
      <c r="O228" s="428"/>
      <c r="P228" s="428"/>
      <c r="Q228" s="428"/>
    </row>
    <row r="229" spans="1:17">
      <c r="A229" s="428"/>
      <c r="B229" s="428"/>
      <c r="C229" s="428"/>
      <c r="D229" s="428"/>
      <c r="E229" s="429"/>
      <c r="F229" s="429"/>
      <c r="G229" s="429"/>
      <c r="H229" s="429"/>
      <c r="I229" s="429"/>
      <c r="J229" s="429"/>
      <c r="K229" s="429"/>
      <c r="L229" s="429"/>
      <c r="M229" s="429"/>
      <c r="N229" s="428"/>
      <c r="O229" s="428"/>
      <c r="P229" s="428"/>
      <c r="Q229" s="428"/>
    </row>
    <row r="230" spans="1:17">
      <c r="A230" s="428"/>
      <c r="B230" s="428"/>
      <c r="C230" s="428"/>
      <c r="D230" s="428"/>
      <c r="E230" s="429"/>
      <c r="F230" s="429"/>
      <c r="G230" s="429"/>
      <c r="H230" s="429"/>
      <c r="I230" s="429"/>
      <c r="J230" s="429"/>
      <c r="K230" s="429"/>
      <c r="L230" s="429"/>
      <c r="M230" s="429"/>
      <c r="N230" s="428"/>
      <c r="O230" s="428"/>
      <c r="P230" s="428"/>
      <c r="Q230" s="428"/>
    </row>
    <row r="231" spans="1:17">
      <c r="A231" s="428"/>
      <c r="B231" s="428"/>
      <c r="C231" s="428"/>
      <c r="D231" s="428"/>
      <c r="E231" s="429"/>
      <c r="F231" s="429"/>
      <c r="G231" s="429"/>
      <c r="H231" s="429"/>
      <c r="I231" s="429"/>
      <c r="J231" s="429"/>
      <c r="K231" s="429"/>
      <c r="L231" s="429"/>
      <c r="M231" s="429"/>
      <c r="N231" s="428"/>
      <c r="O231" s="428"/>
      <c r="P231" s="428"/>
      <c r="Q231" s="428"/>
    </row>
    <row r="232" spans="1:17">
      <c r="A232" s="428"/>
      <c r="B232" s="428"/>
      <c r="C232" s="428"/>
      <c r="D232" s="428"/>
      <c r="E232" s="429"/>
      <c r="F232" s="429"/>
      <c r="G232" s="429"/>
      <c r="H232" s="429"/>
      <c r="I232" s="429"/>
      <c r="J232" s="429"/>
      <c r="K232" s="429"/>
      <c r="L232" s="429"/>
      <c r="M232" s="429"/>
      <c r="N232" s="428"/>
      <c r="O232" s="428"/>
      <c r="P232" s="428"/>
      <c r="Q232" s="428"/>
    </row>
    <row r="233" spans="1:17">
      <c r="A233" s="428"/>
      <c r="B233" s="428"/>
      <c r="C233" s="428"/>
      <c r="D233" s="428"/>
      <c r="E233" s="429"/>
      <c r="F233" s="429"/>
      <c r="G233" s="429"/>
      <c r="H233" s="429"/>
      <c r="I233" s="429"/>
      <c r="J233" s="429"/>
      <c r="K233" s="429"/>
      <c r="L233" s="429"/>
      <c r="M233" s="429"/>
      <c r="N233" s="428"/>
      <c r="O233" s="428"/>
      <c r="P233" s="428"/>
      <c r="Q233" s="428"/>
    </row>
    <row r="234" spans="1:17">
      <c r="A234" s="428"/>
      <c r="B234" s="428"/>
      <c r="C234" s="428"/>
      <c r="D234" s="428"/>
      <c r="E234" s="429"/>
      <c r="F234" s="429"/>
      <c r="G234" s="429"/>
      <c r="H234" s="429"/>
      <c r="I234" s="429"/>
      <c r="J234" s="429"/>
      <c r="K234" s="429"/>
      <c r="L234" s="429"/>
      <c r="M234" s="429"/>
      <c r="N234" s="428"/>
      <c r="O234" s="428"/>
      <c r="P234" s="428"/>
      <c r="Q234" s="428"/>
    </row>
    <row r="235" spans="1:17">
      <c r="A235" s="428"/>
      <c r="B235" s="428"/>
      <c r="C235" s="428"/>
      <c r="D235" s="428"/>
      <c r="E235" s="429"/>
      <c r="F235" s="429"/>
      <c r="G235" s="429"/>
      <c r="H235" s="429"/>
      <c r="I235" s="429"/>
      <c r="J235" s="429"/>
      <c r="K235" s="429"/>
      <c r="L235" s="429"/>
      <c r="M235" s="429"/>
      <c r="N235" s="428"/>
      <c r="O235" s="428"/>
      <c r="P235" s="428"/>
      <c r="Q235" s="428"/>
    </row>
    <row r="236" spans="1:17">
      <c r="A236" s="428"/>
      <c r="B236" s="428"/>
      <c r="C236" s="428"/>
      <c r="D236" s="428"/>
      <c r="E236" s="429"/>
      <c r="F236" s="429"/>
      <c r="G236" s="429"/>
      <c r="H236" s="429"/>
      <c r="I236" s="429"/>
      <c r="J236" s="429"/>
      <c r="K236" s="429"/>
      <c r="L236" s="429"/>
      <c r="M236" s="429"/>
      <c r="N236" s="428"/>
      <c r="O236" s="428"/>
      <c r="P236" s="428"/>
      <c r="Q236" s="428"/>
    </row>
    <row r="237" spans="1:17">
      <c r="A237" s="428"/>
      <c r="B237" s="428"/>
      <c r="C237" s="428"/>
      <c r="D237" s="428"/>
      <c r="E237" s="429"/>
      <c r="F237" s="429"/>
      <c r="G237" s="429"/>
      <c r="H237" s="429"/>
      <c r="I237" s="429"/>
      <c r="J237" s="429"/>
      <c r="K237" s="429"/>
      <c r="L237" s="429"/>
      <c r="M237" s="429"/>
      <c r="N237" s="428"/>
      <c r="O237" s="428"/>
      <c r="P237" s="428"/>
      <c r="Q237" s="428"/>
    </row>
    <row r="238" spans="1:17">
      <c r="A238" s="428"/>
      <c r="B238" s="428"/>
      <c r="C238" s="428"/>
      <c r="D238" s="428"/>
      <c r="E238" s="429"/>
      <c r="F238" s="429"/>
      <c r="G238" s="429"/>
      <c r="H238" s="429"/>
      <c r="I238" s="429"/>
      <c r="J238" s="429"/>
      <c r="K238" s="429"/>
      <c r="L238" s="429"/>
      <c r="M238" s="429"/>
      <c r="N238" s="428"/>
      <c r="O238" s="428"/>
      <c r="P238" s="428"/>
      <c r="Q238" s="428"/>
    </row>
    <row r="239" spans="1:17">
      <c r="A239" s="428"/>
      <c r="B239" s="428"/>
      <c r="C239" s="428"/>
      <c r="D239" s="428"/>
      <c r="E239" s="429"/>
      <c r="F239" s="429"/>
      <c r="G239" s="429"/>
      <c r="H239" s="429"/>
      <c r="I239" s="429"/>
      <c r="J239" s="429"/>
      <c r="K239" s="429"/>
      <c r="L239" s="429"/>
      <c r="M239" s="429"/>
      <c r="N239" s="428"/>
      <c r="O239" s="428"/>
      <c r="P239" s="428"/>
      <c r="Q239" s="428"/>
    </row>
    <row r="240" spans="1:17">
      <c r="A240" s="428"/>
      <c r="B240" s="428"/>
      <c r="C240" s="428"/>
      <c r="D240" s="428"/>
      <c r="E240" s="429"/>
      <c r="F240" s="429"/>
      <c r="G240" s="429"/>
      <c r="H240" s="429"/>
      <c r="I240" s="429"/>
      <c r="J240" s="429"/>
      <c r="K240" s="429"/>
      <c r="L240" s="429"/>
      <c r="M240" s="429"/>
      <c r="N240" s="428"/>
      <c r="O240" s="428"/>
      <c r="P240" s="428"/>
      <c r="Q240" s="428"/>
    </row>
    <row r="241" spans="1:17">
      <c r="A241" s="428"/>
      <c r="B241" s="428"/>
      <c r="C241" s="428"/>
      <c r="D241" s="428"/>
      <c r="E241" s="429"/>
      <c r="F241" s="429"/>
      <c r="G241" s="429"/>
      <c r="H241" s="429"/>
      <c r="I241" s="429"/>
      <c r="J241" s="429"/>
      <c r="K241" s="429"/>
      <c r="L241" s="429"/>
      <c r="M241" s="429"/>
      <c r="N241" s="428"/>
      <c r="O241" s="428"/>
      <c r="P241" s="428"/>
      <c r="Q241" s="428"/>
    </row>
    <row r="242" spans="1:17">
      <c r="A242" s="428"/>
      <c r="B242" s="428"/>
      <c r="C242" s="428"/>
      <c r="D242" s="428"/>
      <c r="E242" s="429"/>
      <c r="F242" s="429"/>
      <c r="G242" s="429"/>
      <c r="H242" s="429"/>
      <c r="I242" s="429"/>
      <c r="J242" s="429"/>
      <c r="K242" s="429"/>
      <c r="L242" s="429"/>
      <c r="M242" s="429"/>
      <c r="N242" s="428"/>
      <c r="O242" s="428"/>
      <c r="P242" s="428"/>
      <c r="Q242" s="428"/>
    </row>
    <row r="243" spans="1:17">
      <c r="A243" s="428"/>
      <c r="B243" s="428"/>
      <c r="C243" s="428"/>
      <c r="D243" s="428"/>
      <c r="E243" s="429"/>
      <c r="F243" s="429"/>
      <c r="G243" s="429"/>
      <c r="H243" s="429"/>
      <c r="I243" s="429"/>
      <c r="J243" s="429"/>
      <c r="K243" s="429"/>
      <c r="L243" s="429"/>
      <c r="M243" s="429"/>
      <c r="N243" s="428"/>
      <c r="O243" s="428"/>
      <c r="P243" s="428"/>
      <c r="Q243" s="428"/>
    </row>
    <row r="244" spans="1:17">
      <c r="A244" s="428"/>
      <c r="B244" s="428"/>
      <c r="C244" s="428"/>
      <c r="D244" s="428"/>
      <c r="E244" s="429"/>
      <c r="F244" s="429"/>
      <c r="G244" s="429"/>
      <c r="H244" s="429"/>
      <c r="I244" s="429"/>
      <c r="J244" s="429"/>
      <c r="K244" s="429"/>
      <c r="L244" s="429"/>
      <c r="M244" s="429"/>
      <c r="N244" s="428"/>
      <c r="O244" s="428"/>
      <c r="P244" s="428"/>
      <c r="Q244" s="428"/>
    </row>
    <row r="245" spans="1:17">
      <c r="A245" s="428"/>
      <c r="B245" s="428"/>
      <c r="C245" s="428"/>
      <c r="D245" s="428"/>
      <c r="E245" s="429"/>
      <c r="F245" s="429"/>
      <c r="G245" s="429"/>
      <c r="H245" s="429"/>
      <c r="I245" s="429"/>
      <c r="J245" s="429"/>
      <c r="K245" s="429"/>
      <c r="L245" s="429"/>
      <c r="M245" s="429"/>
      <c r="N245" s="428"/>
      <c r="O245" s="428"/>
      <c r="P245" s="428"/>
      <c r="Q245" s="428"/>
    </row>
    <row r="246" spans="1:17">
      <c r="A246" s="428"/>
      <c r="B246" s="428"/>
      <c r="C246" s="428"/>
      <c r="D246" s="428"/>
      <c r="E246" s="429"/>
      <c r="F246" s="429"/>
      <c r="G246" s="429"/>
      <c r="H246" s="429"/>
      <c r="I246" s="429"/>
      <c r="J246" s="429"/>
      <c r="K246" s="429"/>
      <c r="L246" s="429"/>
      <c r="M246" s="429"/>
      <c r="N246" s="428"/>
      <c r="O246" s="428"/>
      <c r="P246" s="428"/>
      <c r="Q246" s="428"/>
    </row>
    <row r="247" spans="1:17">
      <c r="A247" s="428"/>
      <c r="B247" s="428"/>
      <c r="C247" s="428"/>
      <c r="D247" s="428"/>
      <c r="E247" s="429"/>
      <c r="F247" s="429"/>
      <c r="G247" s="429"/>
      <c r="H247" s="429"/>
      <c r="I247" s="429"/>
      <c r="J247" s="429"/>
      <c r="K247" s="429"/>
      <c r="L247" s="429"/>
      <c r="M247" s="429"/>
      <c r="N247" s="428"/>
      <c r="O247" s="428"/>
      <c r="P247" s="428"/>
      <c r="Q247" s="428"/>
    </row>
    <row r="248" spans="1:17">
      <c r="A248" s="428"/>
      <c r="B248" s="428"/>
      <c r="C248" s="428"/>
      <c r="D248" s="428"/>
      <c r="E248" s="429"/>
      <c r="F248" s="429"/>
      <c r="G248" s="429"/>
      <c r="H248" s="429"/>
      <c r="I248" s="429"/>
      <c r="J248" s="429"/>
      <c r="K248" s="429"/>
      <c r="L248" s="429"/>
      <c r="M248" s="429"/>
      <c r="N248" s="428"/>
      <c r="O248" s="428"/>
      <c r="P248" s="428"/>
      <c r="Q248" s="428"/>
    </row>
    <row r="249" spans="1:17">
      <c r="A249" s="428"/>
      <c r="B249" s="428"/>
      <c r="C249" s="428"/>
      <c r="D249" s="428"/>
      <c r="E249" s="429"/>
      <c r="F249" s="429"/>
      <c r="G249" s="429"/>
      <c r="H249" s="429"/>
      <c r="I249" s="429"/>
      <c r="J249" s="429"/>
      <c r="K249" s="429"/>
      <c r="L249" s="429"/>
      <c r="M249" s="429"/>
      <c r="N249" s="428"/>
      <c r="O249" s="428"/>
      <c r="P249" s="428"/>
      <c r="Q249" s="428"/>
    </row>
    <row r="250" spans="1:17">
      <c r="A250" s="428"/>
      <c r="B250" s="428"/>
      <c r="C250" s="428"/>
      <c r="D250" s="428"/>
      <c r="E250" s="429"/>
      <c r="F250" s="429"/>
      <c r="G250" s="429"/>
      <c r="H250" s="429"/>
      <c r="I250" s="429"/>
      <c r="J250" s="429"/>
      <c r="K250" s="429"/>
      <c r="L250" s="429"/>
      <c r="M250" s="429"/>
      <c r="N250" s="428"/>
      <c r="O250" s="428"/>
      <c r="P250" s="428"/>
      <c r="Q250" s="428"/>
    </row>
    <row r="251" spans="1:17">
      <c r="A251" s="428"/>
      <c r="B251" s="428"/>
      <c r="C251" s="428"/>
      <c r="D251" s="428"/>
      <c r="E251" s="429"/>
      <c r="F251" s="429"/>
      <c r="G251" s="429"/>
      <c r="H251" s="429"/>
      <c r="I251" s="429"/>
      <c r="J251" s="429"/>
      <c r="K251" s="429"/>
      <c r="L251" s="429"/>
      <c r="M251" s="429"/>
      <c r="N251" s="428"/>
      <c r="O251" s="428"/>
      <c r="P251" s="428"/>
      <c r="Q251" s="428"/>
    </row>
    <row r="252" spans="1:17">
      <c r="A252" s="428"/>
      <c r="B252" s="428"/>
      <c r="C252" s="428"/>
      <c r="D252" s="428"/>
      <c r="E252" s="429"/>
      <c r="F252" s="429"/>
      <c r="G252" s="429"/>
      <c r="H252" s="429"/>
      <c r="I252" s="429"/>
      <c r="J252" s="429"/>
      <c r="K252" s="429"/>
      <c r="L252" s="429"/>
      <c r="M252" s="429"/>
      <c r="N252" s="428"/>
      <c r="O252" s="428"/>
      <c r="P252" s="428"/>
      <c r="Q252" s="428"/>
    </row>
    <row r="253" spans="1:17">
      <c r="A253" s="428"/>
      <c r="B253" s="428"/>
      <c r="C253" s="428"/>
      <c r="D253" s="428"/>
      <c r="E253" s="429"/>
      <c r="F253" s="429"/>
      <c r="G253" s="429"/>
      <c r="H253" s="429"/>
      <c r="I253" s="429"/>
      <c r="J253" s="429"/>
      <c r="K253" s="429"/>
      <c r="L253" s="429"/>
      <c r="M253" s="429"/>
      <c r="N253" s="428"/>
      <c r="O253" s="428"/>
      <c r="P253" s="428"/>
      <c r="Q253" s="428"/>
    </row>
    <row r="254" spans="1:17">
      <c r="A254" s="428"/>
      <c r="B254" s="428"/>
      <c r="C254" s="428"/>
      <c r="D254" s="428"/>
      <c r="E254" s="429"/>
      <c r="F254" s="429"/>
      <c r="G254" s="429"/>
      <c r="H254" s="429"/>
      <c r="I254" s="429"/>
      <c r="J254" s="429"/>
      <c r="K254" s="429"/>
      <c r="L254" s="429"/>
      <c r="M254" s="429"/>
      <c r="N254" s="428"/>
      <c r="O254" s="428"/>
      <c r="P254" s="428"/>
      <c r="Q254" s="428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2:F112"/>
    <mergeCell ref="I112:J112"/>
    <mergeCell ref="I11:J11"/>
    <mergeCell ref="I12:J14"/>
    <mergeCell ref="E17:E18"/>
    <mergeCell ref="F17:F18"/>
    <mergeCell ref="G106:H106"/>
    <mergeCell ref="E108:F108"/>
  </mergeCells>
  <conditionalFormatting sqref="E63:J63">
    <cfRule type="cellIs" dxfId="20" priority="21" stopIfTrue="1" operator="notEqual">
      <formula>0</formula>
    </cfRule>
  </conditionalFormatting>
  <conditionalFormatting sqref="E103:J103">
    <cfRule type="cellIs" dxfId="19" priority="20" stopIfTrue="1" operator="notEqual">
      <formula>0</formula>
    </cfRule>
  </conditionalFormatting>
  <conditionalFormatting sqref="G105:H105 B105">
    <cfRule type="cellIs" dxfId="18" priority="19" stopIfTrue="1" operator="equal">
      <formula>0</formula>
    </cfRule>
  </conditionalFormatting>
  <conditionalFormatting sqref="I112 E108">
    <cfRule type="cellIs" dxfId="17" priority="18" stopIfTrue="1" operator="equal">
      <formula>0</formula>
    </cfRule>
  </conditionalFormatting>
  <conditionalFormatting sqref="J105">
    <cfRule type="cellIs" dxfId="16" priority="17" stopIfTrue="1" operator="equal">
      <formula>0</formula>
    </cfRule>
  </conditionalFormatting>
  <conditionalFormatting sqref="E112:F112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3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2 G52:J52">
      <formula1>0</formula1>
    </dataValidation>
    <dataValidation type="whole" operator="lessThanOrEqual" allowBlank="1" showInputMessage="1" showErrorMessage="1" error="въведете цяло отрицателно число" sqref="E89 G89:J89">
      <formula1>0</formula1>
    </dataValidation>
    <dataValidation type="whole" operator="greaterThanOrEqual" allowBlank="1" showInputMessage="1" showErrorMessage="1" error="въведете цяло положително число" sqref="E88 G88:J88">
      <formula1>0</formula1>
    </dataValidation>
    <dataValidation type="whole" allowBlank="1" showInputMessage="1" showErrorMessage="1" error="въведете цяло число" sqref="E90:E94 G90:J94 E53:E87 E34:E51 E22:E32 G53:J87 K67:M74 G34:J51 G22:J32 F22:F94 E103:J103">
      <formula1>-10000000000000000</formula1>
      <formula2>10000000000000000</formula2>
    </dataValidation>
    <dataValidation type="whole" operator="lessThanOrEqual" allowBlank="1" showInputMessage="1" showErrorMessage="1" sqref="K89:M89">
      <formula1>0</formula1>
    </dataValidation>
    <dataValidation type="whole" operator="greaterThanOrEqual" allowBlank="1" showInputMessage="1" showErrorMessage="1" sqref="K88:M88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ageMargins left="0.15748031496062992" right="0.15748031496062992" top="0.23" bottom="0.23" header="0.15748031496062992" footer="0.15748031496062992"/>
  <pageSetup paperSize="9" scale="74" orientation="landscape" r:id="rId44"/>
  <headerFooter alignWithMargins="0"/>
  <rowBreaks count="1" manualBreakCount="1">
    <brk id="53" max="12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OTCHET-agregirani pokazateli</vt:lpstr>
      <vt:lpstr>'OTCHET-agregirani pokazateli'!Print_Area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2018-01-10T09:40:55Z</dcterms:created>
  <dcterms:modified xsi:type="dcterms:W3CDTF">2018-01-10T09:41:13Z</dcterms:modified>
</cp:coreProperties>
</file>