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<sst xmlns="http://schemas.openxmlformats.org/spreadsheetml/2006/main" count="247" uniqueCount="175">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</sst>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mai\B1_2020_05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43982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340798</v>
          </cell>
          <cell r="H74">
            <v>1369</v>
          </cell>
          <cell r="I74">
            <v>2849</v>
          </cell>
          <cell r="J74">
            <v>0</v>
          </cell>
        </row>
        <row r="77">
          <cell r="E77">
            <v>374640</v>
          </cell>
          <cell r="G77">
            <v>169674</v>
          </cell>
          <cell r="I77">
            <v>1072</v>
          </cell>
        </row>
        <row r="78">
          <cell r="E78">
            <v>432360</v>
          </cell>
          <cell r="G78">
            <v>168378</v>
          </cell>
          <cell r="I78">
            <v>1777</v>
          </cell>
        </row>
        <row r="90">
          <cell r="E90">
            <v>25017400</v>
          </cell>
          <cell r="G90">
            <v>5984880</v>
          </cell>
          <cell r="H90">
            <v>247690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1158795</v>
          </cell>
          <cell r="H108">
            <v>0</v>
          </cell>
          <cell r="I108">
            <v>21</v>
          </cell>
          <cell r="J108">
            <v>505497</v>
          </cell>
        </row>
        <row r="112">
          <cell r="E112">
            <v>-1178528</v>
          </cell>
          <cell r="G112">
            <v>51866</v>
          </cell>
          <cell r="H112">
            <v>-521</v>
          </cell>
          <cell r="I112">
            <v>248</v>
          </cell>
          <cell r="J112">
            <v>-505497</v>
          </cell>
        </row>
        <row r="121">
          <cell r="E121">
            <v>-6700000</v>
          </cell>
          <cell r="G121">
            <v>-5012818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34200000</v>
          </cell>
          <cell r="G137">
            <v>25456377</v>
          </cell>
        </row>
        <row r="139">
          <cell r="E139">
            <v>2300</v>
          </cell>
          <cell r="G139">
            <v>8800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28492072</v>
          </cell>
          <cell r="G187">
            <v>9492278</v>
          </cell>
          <cell r="H187">
            <v>0</v>
          </cell>
          <cell r="I187">
            <v>70674</v>
          </cell>
          <cell r="J187">
            <v>1896743</v>
          </cell>
        </row>
        <row r="190">
          <cell r="E190">
            <v>2856668</v>
          </cell>
          <cell r="G190">
            <v>1051854</v>
          </cell>
          <cell r="H190">
            <v>0</v>
          </cell>
          <cell r="I190">
            <v>7501</v>
          </cell>
          <cell r="J190">
            <v>110049</v>
          </cell>
        </row>
        <row r="196">
          <cell r="E196">
            <v>7681219</v>
          </cell>
          <cell r="G196">
            <v>0</v>
          </cell>
          <cell r="H196">
            <v>0</v>
          </cell>
          <cell r="I196">
            <v>0</v>
          </cell>
          <cell r="J196">
            <v>2975287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26341690</v>
          </cell>
          <cell r="G205">
            <v>5860359</v>
          </cell>
          <cell r="H205">
            <v>-30275</v>
          </cell>
          <cell r="I205">
            <v>263636</v>
          </cell>
          <cell r="J205">
            <v>0</v>
          </cell>
        </row>
        <row r="223">
          <cell r="E223">
            <v>505400</v>
          </cell>
          <cell r="G223">
            <v>256560</v>
          </cell>
          <cell r="H223">
            <v>0</v>
          </cell>
          <cell r="I223">
            <v>7799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393818</v>
          </cell>
          <cell r="G238">
            <v>393818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207781000</v>
          </cell>
          <cell r="G265">
            <v>90262000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1411985</v>
          </cell>
          <cell r="G271">
            <v>46755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7239900</v>
          </cell>
          <cell r="G275">
            <v>827941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-46078589</v>
          </cell>
          <cell r="G276">
            <v>-52415516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424400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-25354445</v>
          </cell>
          <cell r="G375">
            <v>10309973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58800908</v>
          </cell>
          <cell r="G391">
            <v>16774183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-21331435</v>
          </cell>
          <cell r="G396">
            <v>2271204</v>
          </cell>
          <cell r="H396">
            <v>0</v>
          </cell>
          <cell r="I396">
            <v>-1233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5412589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0">
          <cell r="E470">
            <v>169674000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9703</v>
          </cell>
        </row>
        <row r="493">
          <cell r="E493">
            <v>-1056637</v>
          </cell>
          <cell r="G493">
            <v>-1056637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-226532</v>
          </cell>
          <cell r="H524">
            <v>204906</v>
          </cell>
          <cell r="I524">
            <v>-6551</v>
          </cell>
          <cell r="J524">
            <v>-36460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-393258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42118</v>
          </cell>
          <cell r="H544">
            <v>0</v>
          </cell>
          <cell r="I544">
            <v>-274</v>
          </cell>
          <cell r="J544">
            <v>-792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1163724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-156500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-883498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-57157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-50487</v>
          </cell>
          <cell r="J578">
            <v>0</v>
          </cell>
        </row>
        <row r="579">
          <cell r="G579">
            <v>-423413</v>
          </cell>
          <cell r="I579">
            <v>0</v>
          </cell>
        </row>
        <row r="580">
          <cell r="G580">
            <v>0</v>
          </cell>
          <cell r="H580">
            <v>13</v>
          </cell>
          <cell r="I580">
            <v>-1389</v>
          </cell>
          <cell r="J580">
            <v>0</v>
          </cell>
        </row>
        <row r="581">
          <cell r="G581">
            <v>0</v>
          </cell>
          <cell r="H581">
            <v>9090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-66040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-173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253128</v>
          </cell>
          <cell r="H591">
            <v>-716711</v>
          </cell>
          <cell r="I591">
            <v>463583</v>
          </cell>
          <cell r="J591">
            <v>0</v>
          </cell>
        </row>
        <row r="594">
          <cell r="E594">
            <v>0</v>
          </cell>
          <cell r="G594">
            <v>556261</v>
          </cell>
          <cell r="H594">
            <v>-716711</v>
          </cell>
          <cell r="I594">
            <v>160450</v>
          </cell>
          <cell r="J594">
            <v>0</v>
          </cell>
        </row>
        <row r="605">
          <cell r="B605">
            <v>43990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I121" sqref="I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43982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56317172</v>
      </c>
      <c r="F22" s="110">
        <f t="shared" si="0"/>
        <v>28240354</v>
      </c>
      <c r="G22" s="111">
        <f t="shared" si="0"/>
        <v>27988698</v>
      </c>
      <c r="H22" s="112">
        <f t="shared" si="0"/>
        <v>248538</v>
      </c>
      <c r="I22" s="112">
        <f t="shared" si="0"/>
        <v>3118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56314872</v>
      </c>
      <c r="F25" s="135">
        <f>+F26+F30+F31+F32+F33</f>
        <v>28231554</v>
      </c>
      <c r="G25" s="136">
        <f aca="true" t="shared" si="2" ref="G25:M25">+G26+G30+G31+G32+G33</f>
        <v>27979898</v>
      </c>
      <c r="H25" s="137">
        <f>+H26+H30+H31+H32+H33</f>
        <v>248538</v>
      </c>
      <c r="I25" s="137">
        <f>+I26+I30+I31+I32+I33</f>
        <v>3118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807000</v>
      </c>
      <c r="F26" s="141">
        <f t="shared" si="1"/>
        <v>345016</v>
      </c>
      <c r="G26" s="142">
        <f>'[1]OTCHET'!G74</f>
        <v>340798</v>
      </c>
      <c r="H26" s="143">
        <f>'[1]OTCHET'!H74</f>
        <v>1369</v>
      </c>
      <c r="I26" s="143">
        <f>'[1]OTCHET'!I74</f>
        <v>2849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374640</v>
      </c>
      <c r="F28" s="156">
        <f t="shared" si="1"/>
        <v>170746</v>
      </c>
      <c r="G28" s="157">
        <f>'[1]OTCHET'!G77</f>
        <v>169674</v>
      </c>
      <c r="H28" s="158">
        <f>'[1]OTCHET'!H77</f>
        <v>0</v>
      </c>
      <c r="I28" s="158">
        <f>'[1]OTCHET'!I77</f>
        <v>1072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432360</v>
      </c>
      <c r="F29" s="164">
        <f t="shared" si="1"/>
        <v>170155</v>
      </c>
      <c r="G29" s="165">
        <f>+'[1]OTCHET'!G78+'[1]OTCHET'!G79</f>
        <v>168378</v>
      </c>
      <c r="H29" s="166">
        <f>+'[1]OTCHET'!H78+'[1]OTCHET'!H79</f>
        <v>0</v>
      </c>
      <c r="I29" s="166">
        <f>+'[1]OTCHET'!I78+'[1]OTCHET'!I79</f>
        <v>1777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25017400</v>
      </c>
      <c r="F30" s="170">
        <f t="shared" si="1"/>
        <v>6232570</v>
      </c>
      <c r="G30" s="171">
        <f>'[1]OTCHET'!G90+'[1]OTCHET'!G93+'[1]OTCHET'!G94</f>
        <v>5984880</v>
      </c>
      <c r="H30" s="172">
        <f>'[1]OTCHET'!H90+'[1]OTCHET'!H93+'[1]OTCHET'!H94</f>
        <v>247690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1664313</v>
      </c>
      <c r="G31" s="177">
        <f>'[1]OTCHET'!G108</f>
        <v>1158795</v>
      </c>
      <c r="H31" s="178">
        <f>'[1]OTCHET'!H108</f>
        <v>0</v>
      </c>
      <c r="I31" s="178">
        <f>'[1]OTCHET'!I108</f>
        <v>21</v>
      </c>
      <c r="J31" s="179">
        <f>'[1]OTCHET'!J108</f>
        <v>505497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26321472</v>
      </c>
      <c r="F32" s="176">
        <f t="shared" si="1"/>
        <v>19989655</v>
      </c>
      <c r="G32" s="177">
        <f>'[1]OTCHET'!G112+'[1]OTCHET'!G121+'[1]OTCHET'!G137+'[1]OTCHET'!G138</f>
        <v>20495425</v>
      </c>
      <c r="H32" s="178">
        <f>'[1]OTCHET'!H112+'[1]OTCHET'!H121+'[1]OTCHET'!H137+'[1]OTCHET'!H138</f>
        <v>-521</v>
      </c>
      <c r="I32" s="178">
        <f>'[1]OTCHET'!I112+'[1]OTCHET'!I121+'[1]OTCHET'!I137+'[1]OTCHET'!I138</f>
        <v>248</v>
      </c>
      <c r="J32" s="179">
        <f>'[1]OTCHET'!J112+'[1]OTCHET'!J121+'[1]OTCHET'!J137+'[1]OTCHET'!J138</f>
        <v>-505497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2300</v>
      </c>
      <c r="F36" s="199">
        <f t="shared" si="1"/>
        <v>8800</v>
      </c>
      <c r="G36" s="200">
        <f>+'[1]OTCHET'!G139</f>
        <v>8800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237049563</v>
      </c>
      <c r="F38" s="217">
        <f t="shared" si="3"/>
        <v>61077463</v>
      </c>
      <c r="G38" s="218">
        <f t="shared" si="3"/>
        <v>55776049</v>
      </c>
      <c r="H38" s="219">
        <f t="shared" si="3"/>
        <v>-30275</v>
      </c>
      <c r="I38" s="219">
        <f t="shared" si="3"/>
        <v>349610</v>
      </c>
      <c r="J38" s="220">
        <f t="shared" si="3"/>
        <v>4982079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39029959</v>
      </c>
      <c r="F39" s="229">
        <f t="shared" si="4"/>
        <v>15604386</v>
      </c>
      <c r="G39" s="230">
        <f t="shared" si="4"/>
        <v>10544132</v>
      </c>
      <c r="H39" s="231">
        <f t="shared" si="4"/>
        <v>0</v>
      </c>
      <c r="I39" s="231">
        <f t="shared" si="4"/>
        <v>78175</v>
      </c>
      <c r="J39" s="232">
        <f t="shared" si="4"/>
        <v>4982079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28492072</v>
      </c>
      <c r="F40" s="237">
        <f t="shared" si="1"/>
        <v>11459695</v>
      </c>
      <c r="G40" s="238">
        <f>'[1]OTCHET'!G187</f>
        <v>9492278</v>
      </c>
      <c r="H40" s="239">
        <f>'[1]OTCHET'!H187</f>
        <v>0</v>
      </c>
      <c r="I40" s="239">
        <f>'[1]OTCHET'!I187</f>
        <v>70674</v>
      </c>
      <c r="J40" s="240">
        <f>'[1]OTCHET'!J187</f>
        <v>1896743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2856668</v>
      </c>
      <c r="F41" s="245">
        <f t="shared" si="1"/>
        <v>1169404</v>
      </c>
      <c r="G41" s="246">
        <f>'[1]OTCHET'!G190</f>
        <v>1051854</v>
      </c>
      <c r="H41" s="247">
        <f>'[1]OTCHET'!H190</f>
        <v>0</v>
      </c>
      <c r="I41" s="247">
        <f>'[1]OTCHET'!I190</f>
        <v>7501</v>
      </c>
      <c r="J41" s="248">
        <f>'[1]OTCHET'!J190</f>
        <v>110049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7681219</v>
      </c>
      <c r="F42" s="252">
        <f t="shared" si="1"/>
        <v>2975287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2975287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28259075</v>
      </c>
      <c r="F43" s="258">
        <f t="shared" si="1"/>
        <v>6404834</v>
      </c>
      <c r="G43" s="259">
        <f>+'[1]OTCHET'!G205+'[1]OTCHET'!G223+'[1]OTCHET'!G271</f>
        <v>6163674</v>
      </c>
      <c r="H43" s="260">
        <f>+'[1]OTCHET'!H205+'[1]OTCHET'!H223+'[1]OTCHET'!H271</f>
        <v>-30275</v>
      </c>
      <c r="I43" s="260">
        <f>+'[1]OTCHET'!I205+'[1]OTCHET'!I223+'[1]OTCHET'!I271</f>
        <v>271435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393818</v>
      </c>
      <c r="F44" s="128">
        <f t="shared" si="1"/>
        <v>393818</v>
      </c>
      <c r="G44" s="129">
        <f>+'[1]OTCHET'!G227+'[1]OTCHET'!G233+'[1]OTCHET'!G236+'[1]OTCHET'!G237+'[1]OTCHET'!G238+'[1]OTCHET'!G239+'[1]OTCHET'!G240</f>
        <v>393818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393818</v>
      </c>
      <c r="F45" s="264">
        <f t="shared" si="1"/>
        <v>393818</v>
      </c>
      <c r="G45" s="265">
        <f>+'[1]OTCHET'!G236+'[1]OTCHET'!G237+'[1]OTCHET'!G238+'[1]OTCHET'!G239+'[1]OTCHET'!G243+'[1]OTCHET'!G244+'[1]OTCHET'!G248</f>
        <v>393818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207781000</v>
      </c>
      <c r="F48" s="176">
        <f t="shared" si="1"/>
        <v>90262000</v>
      </c>
      <c r="G48" s="171">
        <f>+'[1]OTCHET'!G265+'[1]OTCHET'!G269+'[1]OTCHET'!G270</f>
        <v>90262000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-38414289</v>
      </c>
      <c r="F49" s="176">
        <f t="shared" si="1"/>
        <v>-51587575</v>
      </c>
      <c r="G49" s="177">
        <f>'[1]OTCHET'!G275+'[1]OTCHET'!G276+'[1]OTCHET'!G284+'[1]OTCHET'!G287</f>
        <v>-51587575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12115028</v>
      </c>
      <c r="F56" s="301">
        <f t="shared" si="5"/>
        <v>34766716</v>
      </c>
      <c r="G56" s="302">
        <f t="shared" si="5"/>
        <v>29355360</v>
      </c>
      <c r="H56" s="303">
        <f t="shared" si="5"/>
        <v>0</v>
      </c>
      <c r="I56" s="304">
        <f t="shared" si="5"/>
        <v>-1233</v>
      </c>
      <c r="J56" s="305">
        <f t="shared" si="5"/>
        <v>5412589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-25354445</v>
      </c>
      <c r="F57" s="307">
        <f t="shared" si="1"/>
        <v>10309973</v>
      </c>
      <c r="G57" s="308">
        <f>+'[1]OTCHET'!G361+'[1]OTCHET'!G375+'[1]OTCHET'!G388</f>
        <v>10309973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37469473</v>
      </c>
      <c r="F58" s="312">
        <f t="shared" si="1"/>
        <v>19044154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19045387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-1233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5412589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5412589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-168617363</v>
      </c>
      <c r="F64" s="344">
        <f t="shared" si="6"/>
        <v>1929607</v>
      </c>
      <c r="G64" s="345">
        <f t="shared" si="6"/>
        <v>1568009</v>
      </c>
      <c r="H64" s="346">
        <f t="shared" si="6"/>
        <v>278813</v>
      </c>
      <c r="I64" s="346">
        <f t="shared" si="6"/>
        <v>-347725</v>
      </c>
      <c r="J64" s="347">
        <f t="shared" si="6"/>
        <v>430510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168617363</v>
      </c>
      <c r="F66" s="356">
        <f>SUM(+F68+F76+F77+F84+F85+F86+F89+F90+F91+F92+F93+F94+F95)</f>
        <v>-1929607</v>
      </c>
      <c r="G66" s="357">
        <f aca="true" t="shared" si="8" ref="G66:L66">SUM(+G68+G76+G77+G84+G85+G86+G89+G90+G91+G92+G93+G94+G95)</f>
        <v>-1568009</v>
      </c>
      <c r="H66" s="358">
        <f>SUM(+H68+H76+H77+H84+H85+H86+H89+H90+H91+H92+H93+H94+H95)</f>
        <v>-278813</v>
      </c>
      <c r="I66" s="358">
        <f>SUM(+I68+I76+I77+I84+I85+I86+I89+I90+I91+I92+I93+I94+I95)</f>
        <v>347725</v>
      </c>
      <c r="J66" s="359">
        <f>SUM(+J68+J76+J77+J84+J85+J86+J89+J90+J91+J92+J93+J94+J95)</f>
        <v>-430510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-1056637</v>
      </c>
      <c r="F68" s="317">
        <f>SUM(F69:F75)</f>
        <v>-1113587</v>
      </c>
      <c r="G68" s="318">
        <f aca="true" t="shared" si="9" ref="G68:M68">SUM(G69:G75)</f>
        <v>-1056637</v>
      </c>
      <c r="H68" s="319">
        <f>SUM(H69:H75)</f>
        <v>-56950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-1056637</v>
      </c>
      <c r="F70" s="383">
        <f t="shared" si="1"/>
        <v>-1056637</v>
      </c>
      <c r="G70" s="384">
        <f>+'[1]OTCHET'!G484+'[1]OTCHET'!G485+'[1]OTCHET'!G488+'[1]OTCHET'!G489+'[1]OTCHET'!G492+'[1]OTCHET'!G493+'[1]OTCHET'!G494+'[1]OTCHET'!G496</f>
        <v>-1056637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9090</v>
      </c>
      <c r="G74" s="384">
        <f>+'[1]OTCHET'!G581+'[1]OTCHET'!G582</f>
        <v>0</v>
      </c>
      <c r="H74" s="385">
        <f>+'[1]OTCHET'!H581+'[1]OTCHET'!H582</f>
        <v>9090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-66040</v>
      </c>
      <c r="G75" s="391">
        <f>+'[1]OTCHET'!G583+'[1]OTCHET'!G584+'[1]OTCHET'!G585</f>
        <v>0</v>
      </c>
      <c r="H75" s="392">
        <f>+'[1]OTCHET'!H583+'[1]OTCHET'!H584+'[1]OTCHET'!H585</f>
        <v>-66040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169674000</v>
      </c>
      <c r="F77" s="317">
        <f>SUM(F78:F83)</f>
        <v>9703</v>
      </c>
      <c r="G77" s="318">
        <f aca="true" t="shared" si="10" ref="G77:M77">SUM(G78:G83)</f>
        <v>0</v>
      </c>
      <c r="H77" s="319">
        <f>SUM(H78:H83)</f>
        <v>9703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169674000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9703</v>
      </c>
      <c r="G83" s="391">
        <f>+'[1]OTCHET'!G480</f>
        <v>0</v>
      </c>
      <c r="H83" s="392">
        <f>+'[1]OTCHET'!H480</f>
        <v>9703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-23585</v>
      </c>
      <c r="G86" s="318">
        <f aca="true" t="shared" si="11" ref="G86:M86">+G87+G88</f>
        <v>-184414</v>
      </c>
      <c r="H86" s="319">
        <f>+H87+H88</f>
        <v>204906</v>
      </c>
      <c r="I86" s="319">
        <f>+I87+I88</f>
        <v>-6825</v>
      </c>
      <c r="J86" s="320">
        <f>+J87+J88</f>
        <v>-37252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-23585</v>
      </c>
      <c r="G88" s="391">
        <f>+'[1]OTCHET'!G521+'[1]OTCHET'!G524+'[1]OTCHET'!G544</f>
        <v>-184414</v>
      </c>
      <c r="H88" s="392">
        <f>+'[1]OTCHET'!H521+'[1]OTCHET'!H524+'[1]OTCHET'!H544</f>
        <v>204906</v>
      </c>
      <c r="I88" s="392">
        <f>+'[1]OTCHET'!I521+'[1]OTCHET'!I524+'[1]OTCHET'!I544</f>
        <v>-6825</v>
      </c>
      <c r="J88" s="393">
        <f>+'[1]OTCHET'!J521+'[1]OTCHET'!J524+'[1]OTCHET'!J544</f>
        <v>-37252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-393258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-393258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1163724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1163724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-1571055</v>
      </c>
      <c r="G91" s="177">
        <f>+'[1]OTCHET'!G573+'[1]OTCHET'!G574+'[1]OTCHET'!G575+'[1]OTCHET'!G576+'[1]OTCHET'!G577+'[1]OTCHET'!G578+'[1]OTCHET'!G579</f>
        <v>-579913</v>
      </c>
      <c r="H91" s="178">
        <f>+'[1]OTCHET'!H573+'[1]OTCHET'!H574+'[1]OTCHET'!H575+'[1]OTCHET'!H576+'[1]OTCHET'!H577+'[1]OTCHET'!H578+'[1]OTCHET'!H579</f>
        <v>-883498</v>
      </c>
      <c r="I91" s="178">
        <f>+'[1]OTCHET'!I573+'[1]OTCHET'!I574+'[1]OTCHET'!I575+'[1]OTCHET'!I576+'[1]OTCHET'!I577+'[1]OTCHET'!I578+'[1]OTCHET'!I579</f>
        <v>-107644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-1376</v>
      </c>
      <c r="G92" s="177">
        <f>+'[1]OTCHET'!G580</f>
        <v>0</v>
      </c>
      <c r="H92" s="178">
        <f>+'[1]OTCHET'!H580</f>
        <v>13</v>
      </c>
      <c r="I92" s="178">
        <f>+'[1]OTCHET'!I580</f>
        <v>-1389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-173</v>
      </c>
      <c r="G94" s="177">
        <f>+'[1]OTCHET'!G589+'[1]OTCHET'!G590</f>
        <v>-173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253128</v>
      </c>
      <c r="H95" s="130">
        <f>'[1]OTCHET'!H591</f>
        <v>-716711</v>
      </c>
      <c r="I95" s="130">
        <f>'[1]OTCHET'!I591</f>
        <v>463583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556261</v>
      </c>
      <c r="H96" s="406">
        <f>+'[1]OTCHET'!H594</f>
        <v>-716711</v>
      </c>
      <c r="I96" s="406">
        <f>+'[1]OTCHET'!I594</f>
        <v>160450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43990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2020-06-11T11:17:31Z</dcterms:created>
  <dcterms:modified xsi:type="dcterms:W3CDTF">2020-06-11T11:18:39Z</dcterms:modified>
  <cp:category/>
  <cp:version/>
  <cp:contentType/>
  <cp:contentStatus/>
</cp:coreProperties>
</file>