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1.10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pokazateli'!$B$8:$J$112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  <definedName name="zad">[1]OTCHET!#REF!,[1]OTCHET!#REF!,[1]OTCHET!#REF!,[1]OTCHET!#REF!,[1]OTCHET!#REF!,[1]OTCHET!#REF!,[1]OTCHET!#REF!,[1]OTCHET!#REF!,[1]OTCHET!#REF!,[1]OTCHET!#REF!,[1]OTCHET!#REF!,[1]OTCHET!#REF!,[1]OTCHET!#REF!,[1]OTCHET!#REF!,[1]OTCHET!#REF!,[1]OTCHET!#REF!,[1]OTCHET!#REF!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H54" i="1" s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E55" i="1"/>
  <c r="E54" i="1" s="1"/>
  <c r="M54" i="1"/>
  <c r="L54" i="1"/>
  <c r="K54" i="1"/>
  <c r="J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E103" i="1" l="1"/>
  <c r="E63" i="1"/>
  <c r="F64" i="1"/>
  <c r="F23" i="1"/>
  <c r="G22" i="1"/>
  <c r="G62" i="1" s="1"/>
  <c r="F26" i="1"/>
  <c r="F25" i="1" s="1"/>
  <c r="G25" i="1"/>
  <c r="I25" i="1"/>
  <c r="I22" i="1" s="1"/>
  <c r="I62" i="1" s="1"/>
  <c r="F38" i="1"/>
  <c r="H38" i="1"/>
  <c r="H62" i="1" s="1"/>
  <c r="J38" i="1"/>
  <c r="J62" i="1" s="1"/>
  <c r="F55" i="1"/>
  <c r="F54" i="1" s="1"/>
  <c r="G54" i="1"/>
  <c r="I54" i="1"/>
  <c r="F75" i="1"/>
  <c r="I64" i="1"/>
  <c r="G75" i="1"/>
  <c r="G84" i="1"/>
  <c r="I103" i="1" l="1"/>
  <c r="I63" i="1"/>
  <c r="J103" i="1"/>
  <c r="J63" i="1"/>
  <c r="H103" i="1"/>
  <c r="H63" i="1"/>
  <c r="G63" i="1"/>
  <c r="G64" i="1"/>
  <c r="G103" i="1" s="1"/>
  <c r="F22" i="1"/>
  <c r="F62" i="1" s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<sst xmlns="http://schemas.openxmlformats.org/spreadsheetml/2006/main" count="241" uniqueCount="170">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</sst>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9;&#1077;&#1095;&#1077;&#1085;%20&#1086;&#1090;&#1095;&#1077;&#1090;%20&#1079;&#1072;%20&#1082;&#1072;&#1089;&#1086;&#1074;&#1086;&#1090;&#1086;%20&#1080;&#1079;&#1087;&#1098;&#1083;&#1085;&#1077;&#1085;&#1080;&#1077;%20&#1085;&#1072;%20&#1073;&#1102;&#1076;&#1078;&#1077;&#1090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42674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3239604</v>
          </cell>
          <cell r="G75">
            <v>1126832</v>
          </cell>
          <cell r="H75">
            <v>1789177</v>
          </cell>
          <cell r="I75">
            <v>12417</v>
          </cell>
          <cell r="J75">
            <v>0</v>
          </cell>
        </row>
        <row r="78">
          <cell r="E78">
            <v>471635</v>
          </cell>
          <cell r="G78">
            <v>153220</v>
          </cell>
          <cell r="I78">
            <v>6677</v>
          </cell>
        </row>
        <row r="79">
          <cell r="E79">
            <v>335365</v>
          </cell>
          <cell r="G79">
            <v>259359</v>
          </cell>
          <cell r="I79">
            <v>5740</v>
          </cell>
        </row>
        <row r="80">
          <cell r="G80">
            <v>15630</v>
          </cell>
        </row>
        <row r="90">
          <cell r="E90">
            <v>23543500</v>
          </cell>
          <cell r="G90">
            <v>14232173</v>
          </cell>
          <cell r="H90">
            <v>746383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2421076</v>
          </cell>
          <cell r="H108">
            <v>0</v>
          </cell>
          <cell r="I108">
            <v>244</v>
          </cell>
          <cell r="J108">
            <v>869876</v>
          </cell>
        </row>
        <row r="112">
          <cell r="E112">
            <v>1375071</v>
          </cell>
          <cell r="G112">
            <v>296117</v>
          </cell>
          <cell r="H112">
            <v>89127</v>
          </cell>
          <cell r="I112">
            <v>-651</v>
          </cell>
          <cell r="J112">
            <v>-872619</v>
          </cell>
        </row>
        <row r="120">
          <cell r="E120">
            <v>0</v>
          </cell>
          <cell r="G120">
            <v>-8567677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32741607</v>
          </cell>
          <cell r="I136">
            <v>185</v>
          </cell>
        </row>
        <row r="138">
          <cell r="E138">
            <v>2000</v>
          </cell>
          <cell r="G138">
            <v>2000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-366718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26954923</v>
          </cell>
          <cell r="G186">
            <v>18286366</v>
          </cell>
          <cell r="H186">
            <v>0</v>
          </cell>
          <cell r="I186">
            <v>138901</v>
          </cell>
          <cell r="J186">
            <v>3391181</v>
          </cell>
        </row>
        <row r="189">
          <cell r="E189">
            <v>2427315</v>
          </cell>
          <cell r="G189">
            <v>2094522</v>
          </cell>
          <cell r="H189">
            <v>0</v>
          </cell>
          <cell r="I189">
            <v>29204</v>
          </cell>
          <cell r="J189">
            <v>194258</v>
          </cell>
        </row>
        <row r="195">
          <cell r="E195">
            <v>7167707</v>
          </cell>
          <cell r="G195">
            <v>0</v>
          </cell>
          <cell r="H195">
            <v>0</v>
          </cell>
          <cell r="I195">
            <v>0</v>
          </cell>
          <cell r="J195">
            <v>5760161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31126667</v>
          </cell>
          <cell r="G204">
            <v>18402667</v>
          </cell>
          <cell r="H204">
            <v>544024</v>
          </cell>
          <cell r="I204">
            <v>951720</v>
          </cell>
          <cell r="J204">
            <v>0</v>
          </cell>
        </row>
        <row r="222">
          <cell r="E222">
            <v>613400</v>
          </cell>
          <cell r="G222">
            <v>499250</v>
          </cell>
          <cell r="H222">
            <v>0</v>
          </cell>
          <cell r="I222">
            <v>12671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8967324</v>
          </cell>
          <cell r="G237">
            <v>7516380</v>
          </cell>
          <cell r="H237">
            <v>1811343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188421202</v>
          </cell>
          <cell r="G263">
            <v>157230202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1010491</v>
          </cell>
          <cell r="G269">
            <v>398554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7965806</v>
          </cell>
          <cell r="G273">
            <v>1358823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8691037</v>
          </cell>
          <cell r="G274">
            <v>5403926</v>
          </cell>
          <cell r="H274">
            <v>0</v>
          </cell>
          <cell r="I274">
            <v>5123</v>
          </cell>
          <cell r="J274">
            <v>0</v>
          </cell>
        </row>
        <row r="282">
          <cell r="E282">
            <v>522680</v>
          </cell>
          <cell r="G282">
            <v>243848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30000</v>
          </cell>
          <cell r="G286">
            <v>-212096</v>
          </cell>
          <cell r="H286">
            <v>0</v>
          </cell>
          <cell r="I286">
            <v>0</v>
          </cell>
          <cell r="J286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393008195</v>
          </cell>
          <cell r="G369">
            <v>326636793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13783622</v>
          </cell>
          <cell r="G385">
            <v>25986092</v>
          </cell>
          <cell r="H385">
            <v>0</v>
          </cell>
          <cell r="I385">
            <v>0</v>
          </cell>
          <cell r="J385">
            <v>2743</v>
          </cell>
        </row>
        <row r="390">
          <cell r="E390">
            <v>10053169</v>
          </cell>
          <cell r="G390">
            <v>8136563</v>
          </cell>
          <cell r="H390">
            <v>36585</v>
          </cell>
          <cell r="I390">
            <v>-44215</v>
          </cell>
          <cell r="J390">
            <v>-7084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9978573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3">
          <cell r="E463">
            <v>-208000000</v>
          </cell>
          <cell r="G463">
            <v>-208000000</v>
          </cell>
        </row>
        <row r="464">
          <cell r="E464">
            <v>35000000</v>
          </cell>
          <cell r="G464">
            <v>35000000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74">
          <cell r="E474">
            <v>25248972</v>
          </cell>
          <cell r="G474">
            <v>19714767</v>
          </cell>
          <cell r="H474">
            <v>5466618</v>
          </cell>
        </row>
        <row r="487">
          <cell r="E487">
            <v>-44128525</v>
          </cell>
          <cell r="G487">
            <v>-40550150</v>
          </cell>
          <cell r="H487">
            <v>-5534205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0</v>
          </cell>
          <cell r="G518">
            <v>2372987</v>
          </cell>
          <cell r="H518">
            <v>102679</v>
          </cell>
          <cell r="I518">
            <v>-16339</v>
          </cell>
          <cell r="J518">
            <v>-15368</v>
          </cell>
        </row>
        <row r="525">
          <cell r="E525">
            <v>0</v>
          </cell>
          <cell r="G525">
            <v>550113</v>
          </cell>
          <cell r="H525">
            <v>0</v>
          </cell>
          <cell r="I525">
            <v>0</v>
          </cell>
          <cell r="J525">
            <v>-608677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93136</v>
          </cell>
          <cell r="H538">
            <v>1851</v>
          </cell>
          <cell r="I538">
            <v>0</v>
          </cell>
          <cell r="J538">
            <v>-1844</v>
          </cell>
        </row>
        <row r="561">
          <cell r="H561">
            <v>0</v>
          </cell>
          <cell r="I561">
            <v>0</v>
          </cell>
          <cell r="J561">
            <v>0</v>
          </cell>
        </row>
        <row r="562">
          <cell r="E562">
            <v>603944</v>
          </cell>
          <cell r="G562">
            <v>0</v>
          </cell>
          <cell r="H562">
            <v>1098485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G567">
            <v>-8141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-218872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-39170</v>
          </cell>
          <cell r="J571">
            <v>0</v>
          </cell>
        </row>
        <row r="572">
          <cell r="G572">
            <v>0</v>
          </cell>
          <cell r="H572">
            <v>0</v>
          </cell>
          <cell r="I572">
            <v>-58942</v>
          </cell>
          <cell r="J572">
            <v>0</v>
          </cell>
        </row>
        <row r="573">
          <cell r="G573">
            <v>-454877</v>
          </cell>
          <cell r="I573">
            <v>0</v>
          </cell>
        </row>
        <row r="574">
          <cell r="G574">
            <v>0</v>
          </cell>
          <cell r="H574">
            <v>-267</v>
          </cell>
          <cell r="I574">
            <v>-8008</v>
          </cell>
          <cell r="J574">
            <v>0</v>
          </cell>
        </row>
        <row r="575">
          <cell r="G575">
            <v>0</v>
          </cell>
          <cell r="H575">
            <v>19575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-89922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-506969</v>
          </cell>
          <cell r="H585">
            <v>-785129</v>
          </cell>
          <cell r="I585">
            <v>1292098</v>
          </cell>
          <cell r="J585">
            <v>0</v>
          </cell>
        </row>
        <row r="588">
          <cell r="E588">
            <v>0</v>
          </cell>
          <cell r="G588">
            <v>413788</v>
          </cell>
          <cell r="H588">
            <v>-785129</v>
          </cell>
          <cell r="I588">
            <v>371341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Васил Р. Невенов</v>
          </cell>
          <cell r="G597" t="str">
            <v>Иван Марков</v>
          </cell>
        </row>
        <row r="599">
          <cell r="B599">
            <v>42684</v>
          </cell>
          <cell r="E599" t="str">
            <v>02/94 09 533</v>
          </cell>
          <cell r="H599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J105" sqref="J10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42674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58329175</v>
      </c>
      <c r="F22" s="110">
        <f t="shared" si="0"/>
        <v>44519549</v>
      </c>
      <c r="G22" s="111">
        <f t="shared" si="0"/>
        <v>42252128</v>
      </c>
      <c r="H22" s="112">
        <f t="shared" si="0"/>
        <v>2257969</v>
      </c>
      <c r="I22" s="112">
        <f t="shared" si="0"/>
        <v>12195</v>
      </c>
      <c r="J22" s="113">
        <f t="shared" si="0"/>
        <v>-2743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58327175</v>
      </c>
      <c r="F25" s="135">
        <f>+F26+F30+F31+F32+F33</f>
        <v>44884267</v>
      </c>
      <c r="G25" s="136">
        <f t="shared" ref="G25:M25" si="2">+G26+G30+G31+G32+G33</f>
        <v>42250128</v>
      </c>
      <c r="H25" s="137">
        <f>+H26+H30+H31+H32+H33</f>
        <v>2624687</v>
      </c>
      <c r="I25" s="137">
        <f>+I26+I30+I31+I32+I33</f>
        <v>12195</v>
      </c>
      <c r="J25" s="138">
        <f>+J26+J30+J31+J32+J33</f>
        <v>-2743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3239604</v>
      </c>
      <c r="F26" s="141">
        <f t="shared" si="1"/>
        <v>2928426</v>
      </c>
      <c r="G26" s="142">
        <f>[1]OTCHET!G75</f>
        <v>1126832</v>
      </c>
      <c r="H26" s="143">
        <f>[1]OTCHET!H75</f>
        <v>1789177</v>
      </c>
      <c r="I26" s="143">
        <f>[1]OTCHET!I75</f>
        <v>12417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471635</v>
      </c>
      <c r="F28" s="156">
        <f t="shared" si="1"/>
        <v>159897</v>
      </c>
      <c r="G28" s="157">
        <f>[1]OTCHET!G78</f>
        <v>153220</v>
      </c>
      <c r="H28" s="158">
        <f>[1]OTCHET!H78</f>
        <v>0</v>
      </c>
      <c r="I28" s="158">
        <f>[1]OTCHET!I78</f>
        <v>6677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335365</v>
      </c>
      <c r="F29" s="164">
        <f t="shared" si="1"/>
        <v>280729</v>
      </c>
      <c r="G29" s="165">
        <f>+[1]OTCHET!G79+[1]OTCHET!G80</f>
        <v>274989</v>
      </c>
      <c r="H29" s="166">
        <f>+[1]OTCHET!H79+[1]OTCHET!H80</f>
        <v>0</v>
      </c>
      <c r="I29" s="166">
        <f>+[1]OTCHET!I79+[1]OTCHET!I80</f>
        <v>5740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23543500</v>
      </c>
      <c r="F30" s="170">
        <f t="shared" si="1"/>
        <v>14978556</v>
      </c>
      <c r="G30" s="171">
        <f>[1]OTCHET!G90+[1]OTCHET!G93+[1]OTCHET!G94</f>
        <v>14232173</v>
      </c>
      <c r="H30" s="172">
        <f>[1]OTCHET!H90+[1]OTCHET!H93+[1]OTCHET!H94</f>
        <v>746383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3291196</v>
      </c>
      <c r="G31" s="177">
        <f>[1]OTCHET!G108</f>
        <v>2421076</v>
      </c>
      <c r="H31" s="178">
        <f>[1]OTCHET!H108</f>
        <v>0</v>
      </c>
      <c r="I31" s="178">
        <f>[1]OTCHET!I108</f>
        <v>244</v>
      </c>
      <c r="J31" s="179">
        <f>[1]OTCHET!J108</f>
        <v>869876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26375071</v>
      </c>
      <c r="F32" s="176">
        <f t="shared" si="1"/>
        <v>23686089</v>
      </c>
      <c r="G32" s="177">
        <f>[1]OTCHET!G112+[1]OTCHET!G120+[1]OTCHET!G136+[1]OTCHET!G137</f>
        <v>24470047</v>
      </c>
      <c r="H32" s="178">
        <f>[1]OTCHET!H112+[1]OTCHET!H120+[1]OTCHET!H136+[1]OTCHET!H137</f>
        <v>89127</v>
      </c>
      <c r="I32" s="178">
        <f>[1]OTCHET!I112+[1]OTCHET!I120+[1]OTCHET!I136+[1]OTCHET!I137</f>
        <v>-466</v>
      </c>
      <c r="J32" s="179">
        <f>[1]OTCHET!J112+[1]OTCHET!J120+[1]OTCHET!J136+[1]OTCHET!J137</f>
        <v>-872619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2000</v>
      </c>
      <c r="F36" s="199">
        <f t="shared" si="1"/>
        <v>2000</v>
      </c>
      <c r="G36" s="200">
        <f>+[1]OTCHET!G138</f>
        <v>2000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-366718</v>
      </c>
      <c r="G37" s="208">
        <f>[1]OTCHET!G141+[1]OTCHET!G150+[1]OTCHET!G159</f>
        <v>0</v>
      </c>
      <c r="H37" s="209">
        <f>[1]OTCHET!H141+[1]OTCHET!H150+[1]OTCHET!H159</f>
        <v>-366718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283898552</v>
      </c>
      <c r="F38" s="217">
        <f t="shared" si="3"/>
        <v>224061028</v>
      </c>
      <c r="G38" s="218">
        <f t="shared" si="3"/>
        <v>211222442</v>
      </c>
      <c r="H38" s="219">
        <f t="shared" si="3"/>
        <v>2355367</v>
      </c>
      <c r="I38" s="219">
        <f t="shared" si="3"/>
        <v>1137619</v>
      </c>
      <c r="J38" s="220">
        <f t="shared" si="3"/>
        <v>9345600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26954923</v>
      </c>
      <c r="F39" s="119">
        <f t="shared" si="1"/>
        <v>21816448</v>
      </c>
      <c r="G39" s="120">
        <f>[1]OTCHET!G186</f>
        <v>18286366</v>
      </c>
      <c r="H39" s="121">
        <f>[1]OTCHET!H186</f>
        <v>0</v>
      </c>
      <c r="I39" s="121">
        <f>[1]OTCHET!I186</f>
        <v>138901</v>
      </c>
      <c r="J39" s="122">
        <f>[1]OTCHET!J186</f>
        <v>3391181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2427315</v>
      </c>
      <c r="F40" s="176">
        <f t="shared" si="1"/>
        <v>2317984</v>
      </c>
      <c r="G40" s="177">
        <f>[1]OTCHET!G189</f>
        <v>2094522</v>
      </c>
      <c r="H40" s="178">
        <f>[1]OTCHET!H189</f>
        <v>0</v>
      </c>
      <c r="I40" s="178">
        <f>[1]OTCHET!I189</f>
        <v>29204</v>
      </c>
      <c r="J40" s="179">
        <f>[1]OTCHET!J189</f>
        <v>194258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7167707</v>
      </c>
      <c r="F41" s="176">
        <f t="shared" si="1"/>
        <v>5760161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5760161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32750558</v>
      </c>
      <c r="F42" s="176">
        <f t="shared" si="1"/>
        <v>20808886</v>
      </c>
      <c r="G42" s="177">
        <f>+[1]OTCHET!G204+[1]OTCHET!G222+[1]OTCHET!G269</f>
        <v>19300471</v>
      </c>
      <c r="H42" s="178">
        <f>+[1]OTCHET!H204+[1]OTCHET!H222+[1]OTCHET!H269</f>
        <v>544024</v>
      </c>
      <c r="I42" s="178">
        <f>+[1]OTCHET!I204+[1]OTCHET!I222+[1]OTCHET!I269</f>
        <v>964391</v>
      </c>
      <c r="J42" s="179">
        <f>+[1]OTCHET!J204+[1]OTCHET!J222+[1]OTCHET!J269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8967324</v>
      </c>
      <c r="F43" s="128">
        <f t="shared" si="1"/>
        <v>9327723</v>
      </c>
      <c r="G43" s="129">
        <f>+[1]OTCHET!G226+[1]OTCHET!G232+[1]OTCHET!G235+[1]OTCHET!G236+[1]OTCHET!G237+[1]OTCHET!G238+[1]OTCHET!G239</f>
        <v>7516380</v>
      </c>
      <c r="H43" s="130">
        <f>+[1]OTCHET!H226+[1]OTCHET!H232+[1]OTCHET!H235+[1]OTCHET!H236+[1]OTCHET!H237+[1]OTCHET!H238+[1]OTCHET!H239</f>
        <v>1811343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8967324</v>
      </c>
      <c r="F44" s="233">
        <f t="shared" si="1"/>
        <v>9327723</v>
      </c>
      <c r="G44" s="234">
        <f>+[1]OTCHET!G235+[1]OTCHET!G236+[1]OTCHET!G237+[1]OTCHET!G238+[1]OTCHET!G241+[1]OTCHET!G242+[1]OTCHET!G245</f>
        <v>7516380</v>
      </c>
      <c r="H44" s="235">
        <f>+[1]OTCHET!H235+[1]OTCHET!H236+[1]OTCHET!H237+[1]OTCHET!H238+[1]OTCHET!H241+[1]OTCHET!H242+[1]OTCHET!H245</f>
        <v>1811343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188421202</v>
      </c>
      <c r="F47" s="176">
        <f t="shared" si="1"/>
        <v>157230202</v>
      </c>
      <c r="G47" s="177">
        <f>+[1]OTCHET!G263+[1]OTCHET!G267+[1]OTCHET!G268+[1]OTCHET!G270</f>
        <v>157230202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17179523</v>
      </c>
      <c r="F48" s="176">
        <f t="shared" si="1"/>
        <v>7011720</v>
      </c>
      <c r="G48" s="177">
        <f>[1]OTCHET!G273+[1]OTCHET!G274+[1]OTCHET!G282+[1]OTCHET!G285</f>
        <v>7006597</v>
      </c>
      <c r="H48" s="178">
        <f>[1]OTCHET!H273+[1]OTCHET!H274+[1]OTCHET!H282+[1]OTCHET!H285</f>
        <v>0</v>
      </c>
      <c r="I48" s="178">
        <f>[1]OTCHET!I273+[1]OTCHET!I274+[1]OTCHET!I282+[1]OTCHET!I285</f>
        <v>5123</v>
      </c>
      <c r="J48" s="179">
        <f>[1]OTCHET!J273+[1]OTCHET!J274+[1]OTCHET!J282+[1]OTCHET!J285</f>
        <v>0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30000</v>
      </c>
      <c r="F49" s="176">
        <f t="shared" si="1"/>
        <v>-212096</v>
      </c>
      <c r="G49" s="177">
        <f>+[1]OTCHET!G286</f>
        <v>-212096</v>
      </c>
      <c r="H49" s="178">
        <f>+[1]OTCHET!H286</f>
        <v>0</v>
      </c>
      <c r="I49" s="178">
        <f>+[1]OTCHET!I286</f>
        <v>0</v>
      </c>
      <c r="J49" s="179">
        <f>+[1]OTCHET!J286</f>
        <v>0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416844986</v>
      </c>
      <c r="F54" s="275">
        <f t="shared" si="4"/>
        <v>370726050</v>
      </c>
      <c r="G54" s="276">
        <f t="shared" si="4"/>
        <v>360759448</v>
      </c>
      <c r="H54" s="277">
        <f t="shared" si="4"/>
        <v>36585</v>
      </c>
      <c r="I54" s="278">
        <f t="shared" si="4"/>
        <v>-44215</v>
      </c>
      <c r="J54" s="279">
        <f t="shared" si="4"/>
        <v>9974232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393008195</v>
      </c>
      <c r="F55" s="281">
        <f t="shared" si="1"/>
        <v>326636793</v>
      </c>
      <c r="G55" s="282">
        <f>+[1]OTCHET!G355+[1]OTCHET!G369+[1]OTCHET!G382</f>
        <v>326636793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23836791</v>
      </c>
      <c r="F56" s="286">
        <f t="shared" si="1"/>
        <v>34110684</v>
      </c>
      <c r="G56" s="287">
        <f>+[1]OTCHET!G377+[1]OTCHET!G385+[1]OTCHET!G390+[1]OTCHET!G393+[1]OTCHET!G396+[1]OTCHET!G399+[1]OTCHET!G400+[1]OTCHET!G403+[1]OTCHET!G416+[1]OTCHET!G417+[1]OTCHET!G418+[1]OTCHET!G419+[1]OTCHET!G420</f>
        <v>34122655</v>
      </c>
      <c r="H56" s="288">
        <f>+[1]OTCHET!H377+[1]OTCHET!H385+[1]OTCHET!H390+[1]OTCHET!H393+[1]OTCHET!H396+[1]OTCHET!H399+[1]OTCHET!H400+[1]OTCHET!H403+[1]OTCHET!H416+[1]OTCHET!H417+[1]OTCHET!H418+[1]OTCHET!H419+[1]OTCHET!H420</f>
        <v>36585</v>
      </c>
      <c r="I56" s="288">
        <f>+[1]OTCHET!I377+[1]OTCHET!I385+[1]OTCHET!I390+[1]OTCHET!I393+[1]OTCHET!I396+[1]OTCHET!I399+[1]OTCHET!I400+[1]OTCHET!I403+[1]OTCHET!I416+[1]OTCHET!I417+[1]OTCHET!I418+[1]OTCHET!I419+[1]OTCHET!I420</f>
        <v>-44215</v>
      </c>
      <c r="J56" s="289">
        <f>+[1]OTCHET!J377+[1]OTCHET!J385+[1]OTCHET!J390+[1]OTCHET!J393+[1]OTCHET!J396+[1]OTCHET!J399+[1]OTCHET!J400+[1]OTCHET!J403+[1]OTCHET!J416+[1]OTCHET!J417+[1]OTCHET!J418+[1]OTCHET!J419+[1]OTCHET!J420</f>
        <v>-4341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9978573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9978573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191275609</v>
      </c>
      <c r="F62" s="318">
        <f t="shared" si="5"/>
        <v>191184571</v>
      </c>
      <c r="G62" s="319">
        <f t="shared" si="5"/>
        <v>191789134</v>
      </c>
      <c r="H62" s="320">
        <f t="shared" si="5"/>
        <v>-60813</v>
      </c>
      <c r="I62" s="320">
        <f t="shared" si="5"/>
        <v>-1169639</v>
      </c>
      <c r="J62" s="321">
        <f t="shared" si="5"/>
        <v>625889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-191275609</v>
      </c>
      <c r="F64" s="330">
        <f>SUM(+F66+F74+F75+F82+F83+F84+F87+F88+F89+F90+F91+F92+F93)</f>
        <v>-191184571</v>
      </c>
      <c r="G64" s="331">
        <f t="shared" ref="G64:L64" si="7">SUM(+G66+G74+G75+G82+G83+G84+G87+G88+G89+G90+G91+G92+G93)</f>
        <v>-191789134</v>
      </c>
      <c r="H64" s="332">
        <f>SUM(+H66+H74+H75+H82+H83+H84+H87+H88+H89+H90+H91+H92+H93)</f>
        <v>60813</v>
      </c>
      <c r="I64" s="332">
        <f>SUM(+I66+I74+I75+I82+I83+I84+I87+I88+I89+I90+I91+I92+I93)</f>
        <v>1169639</v>
      </c>
      <c r="J64" s="333">
        <f>SUM(+J66+J74+J75+J82+J83+J84+J87+J88+J89+J90+J91+J92+J93)</f>
        <v>-625889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-44128525</v>
      </c>
      <c r="F66" s="291">
        <f>SUM(F67:F73)</f>
        <v>-46154702</v>
      </c>
      <c r="G66" s="292">
        <f t="shared" ref="G66:M66" si="8">SUM(G67:G73)</f>
        <v>-40550150</v>
      </c>
      <c r="H66" s="293">
        <f>SUM(H67:H73)</f>
        <v>-5604552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-44128525</v>
      </c>
      <c r="F68" s="357">
        <f t="shared" si="1"/>
        <v>-46084355</v>
      </c>
      <c r="G68" s="358">
        <f>+[1]OTCHET!G478+[1]OTCHET!G479+[1]OTCHET!G482+[1]OTCHET!G483+[1]OTCHET!G486+[1]OTCHET!G487+[1]OTCHET!G488+[1]OTCHET!G490</f>
        <v>-40550150</v>
      </c>
      <c r="H68" s="359">
        <f>+[1]OTCHET!H478+[1]OTCHET!H479+[1]OTCHET!H482+[1]OTCHET!H483+[1]OTCHET!H486+[1]OTCHET!H487+[1]OTCHET!H488+[1]OTCHET!H490</f>
        <v>-5534205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19575</v>
      </c>
      <c r="G72" s="358">
        <f>+[1]OTCHET!G575+[1]OTCHET!G576</f>
        <v>0</v>
      </c>
      <c r="H72" s="359">
        <f>+[1]OTCHET!H575+[1]OTCHET!H576</f>
        <v>19575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-89922</v>
      </c>
      <c r="G73" s="365">
        <f>+[1]OTCHET!G577+[1]OTCHET!G578+[1]OTCHET!G579</f>
        <v>0</v>
      </c>
      <c r="H73" s="366">
        <f>+[1]OTCHET!H577+[1]OTCHET!H578+[1]OTCHET!H579</f>
        <v>-89922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-147751028</v>
      </c>
      <c r="F75" s="291">
        <f>SUM(F76:F81)</f>
        <v>-147818615</v>
      </c>
      <c r="G75" s="292">
        <f t="shared" ref="G75:M75" si="9">SUM(G76:G81)</f>
        <v>-153285233</v>
      </c>
      <c r="H75" s="293">
        <f>SUM(H76:H81)</f>
        <v>5466618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-208000000</v>
      </c>
      <c r="F76" s="349">
        <f t="shared" si="1"/>
        <v>-208000000</v>
      </c>
      <c r="G76" s="350">
        <f>+[1]OTCHET!G460+[1]OTCHET!G463</f>
        <v>-208000000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35000000</v>
      </c>
      <c r="F77" s="357">
        <f t="shared" si="1"/>
        <v>35000000</v>
      </c>
      <c r="G77" s="358">
        <f>+[1]OTCHET!G461+[1]OTCHET!G464</f>
        <v>35000000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25248972</v>
      </c>
      <c r="F81" s="364">
        <f t="shared" si="1"/>
        <v>25181385</v>
      </c>
      <c r="G81" s="365">
        <f>+[1]OTCHET!G474</f>
        <v>19714767</v>
      </c>
      <c r="H81" s="366">
        <f>+[1]OTCHET!H474</f>
        <v>5466618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0</v>
      </c>
      <c r="F84" s="291">
        <f>+F85+F86</f>
        <v>2537102</v>
      </c>
      <c r="G84" s="292">
        <f t="shared" ref="G84:M84" si="10">+G85+G86</f>
        <v>2466123</v>
      </c>
      <c r="H84" s="293">
        <f>+H85+H86</f>
        <v>104530</v>
      </c>
      <c r="I84" s="293">
        <f>+I85+I86</f>
        <v>-16339</v>
      </c>
      <c r="J84" s="294">
        <f>+J85+J86</f>
        <v>-17212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0</v>
      </c>
      <c r="F86" s="364">
        <f t="shared" si="1"/>
        <v>2537102</v>
      </c>
      <c r="G86" s="365">
        <f>+[1]OTCHET!G515+[1]OTCHET!G518+[1]OTCHET!G538</f>
        <v>2466123</v>
      </c>
      <c r="H86" s="366">
        <f>+[1]OTCHET!H515+[1]OTCHET!H518+[1]OTCHET!H538</f>
        <v>104530</v>
      </c>
      <c r="I86" s="366">
        <f>+[1]OTCHET!I515+[1]OTCHET!I518+[1]OTCHET!I538</f>
        <v>-16339</v>
      </c>
      <c r="J86" s="367">
        <f>+[1]OTCHET!J515+[1]OTCHET!J518+[1]OTCHET!J538</f>
        <v>-17212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-58564</v>
      </c>
      <c r="G87" s="282">
        <f>[1]OTCHET!G525</f>
        <v>550113</v>
      </c>
      <c r="H87" s="283">
        <f>[1]OTCHET!H525</f>
        <v>0</v>
      </c>
      <c r="I87" s="283">
        <f>[1]OTCHET!I525</f>
        <v>0</v>
      </c>
      <c r="J87" s="284">
        <f>[1]OTCHET!J525</f>
        <v>-608677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603944</v>
      </c>
      <c r="F88" s="286">
        <f t="shared" si="11"/>
        <v>1098485</v>
      </c>
      <c r="G88" s="287">
        <f>+[1]OTCHET!G561+[1]OTCHET!G562+[1]OTCHET!G563+[1]OTCHET!G564+[1]OTCHET!G565+[1]OTCHET!G566</f>
        <v>0</v>
      </c>
      <c r="H88" s="288">
        <f>+[1]OTCHET!H561+[1]OTCHET!H562+[1]OTCHET!H563+[1]OTCHET!H564+[1]OTCHET!H565+[1]OTCHET!H566</f>
        <v>1098485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-780002</v>
      </c>
      <c r="G89" s="177">
        <f>+[1]OTCHET!G567+[1]OTCHET!G568+[1]OTCHET!G569+[1]OTCHET!G570+[1]OTCHET!G571+[1]OTCHET!G572+[1]OTCHET!G573</f>
        <v>-463018</v>
      </c>
      <c r="H89" s="178">
        <f>+[1]OTCHET!H567+[1]OTCHET!H568+[1]OTCHET!H569+[1]OTCHET!H570+[1]OTCHET!H571+[1]OTCHET!H572+[1]OTCHET!H573</f>
        <v>-218872</v>
      </c>
      <c r="I89" s="178">
        <f>+[1]OTCHET!I567+[1]OTCHET!I568+[1]OTCHET!I569+[1]OTCHET!I570+[1]OTCHET!I571+[1]OTCHET!I572+[1]OTCHET!I573</f>
        <v>-98112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-8275</v>
      </c>
      <c r="G90" s="177">
        <f>+[1]OTCHET!G574</f>
        <v>0</v>
      </c>
      <c r="H90" s="178">
        <f>+[1]OTCHET!H574</f>
        <v>-267</v>
      </c>
      <c r="I90" s="178">
        <f>+[1]OTCHET!I574</f>
        <v>-8008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0</v>
      </c>
      <c r="G91" s="177">
        <f>+[1]OTCHET!G581+[1]OTCHET!G582</f>
        <v>0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0</v>
      </c>
      <c r="G92" s="177">
        <f>+[1]OTCHET!G583+[1]OTCHET!G584</f>
        <v>0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-506969</v>
      </c>
      <c r="H93" s="130">
        <f>[1]OTCHET!H585</f>
        <v>-785129</v>
      </c>
      <c r="I93" s="130">
        <f>[1]OTCHET!I585</f>
        <v>1292098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413788</v>
      </c>
      <c r="H94" s="380">
        <f>+[1]OTCHET!H588</f>
        <v>-785129</v>
      </c>
      <c r="I94" s="380">
        <f>+[1]OTCHET!I588</f>
        <v>371341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dblagoeva@mtitc.government.bg</v>
      </c>
      <c r="C105" s="402"/>
      <c r="D105" s="402"/>
      <c r="E105" s="407"/>
      <c r="F105" s="19"/>
      <c r="G105" s="408" t="str">
        <f>+[1]OTCHET!E599</f>
        <v>02/94 09 533</v>
      </c>
      <c r="H105" s="408">
        <f>+[1]OTCHET!F599</f>
        <v>0</v>
      </c>
      <c r="I105" s="409"/>
      <c r="J105" s="410">
        <f>+[1]OTCHET!B599</f>
        <v>42684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2017-01-19T09:03:56Z</dcterms:created>
  <dcterms:modified xsi:type="dcterms:W3CDTF">2017-01-19T09:04:10Z</dcterms:modified>
</cp:coreProperties>
</file>